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D:\各式表單表\優化表單\1150106\"/>
    </mc:Choice>
  </mc:AlternateContent>
  <xr:revisionPtr revIDLastSave="0" documentId="8_{8A24AF84-E966-4EB0-BCBE-E5C74D5BCF68}" xr6:coauthVersionLast="47" xr6:coauthVersionMax="47" xr10:uidLastSave="{00000000-0000-0000-0000-000000000000}"/>
  <bookViews>
    <workbookView xWindow="-13935" yWindow="5850" windowWidth="21600" windowHeight="11385" xr2:uid="{C5F572FD-5C5A-4C5C-B694-C30E64101890}"/>
  </bookViews>
  <sheets>
    <sheet name="運轉申報書" sheetId="1" r:id="rId1"/>
    <sheet name="總資料" sheetId="11" state="hidden" r:id="rId2"/>
    <sheet name="附件一" sheetId="2" r:id="rId3"/>
    <sheet name="附件二" sheetId="3" r:id="rId4"/>
    <sheet name="附件三" sheetId="4" r:id="rId5"/>
    <sheet name="附件四" sheetId="9" r:id="rId6"/>
    <sheet name="附件五" sheetId="8" r:id="rId7"/>
  </sheets>
  <definedNames>
    <definedName name="_Hlk190301092" localSheetId="0">運轉申報書!$A$109</definedName>
    <definedName name="_xlnm.Print_Area" localSheetId="4">附件三!$A$1:$Q$32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68" i="3" l="1"/>
  <c r="P33" i="3"/>
  <c r="N33" i="3"/>
  <c r="L33" i="3"/>
  <c r="O55" i="1" l="1"/>
  <c r="O51" i="1"/>
  <c r="L79" i="2" l="1"/>
  <c r="C79" i="2"/>
  <c r="G77" i="2"/>
  <c r="J77" i="2" s="1"/>
  <c r="K75" i="2" s="1"/>
  <c r="G74" i="2"/>
  <c r="J74" i="2" s="1"/>
  <c r="K72" i="2" s="1"/>
  <c r="G71" i="2"/>
  <c r="J71" i="2" s="1"/>
  <c r="K69" i="2" s="1"/>
  <c r="J68" i="2"/>
  <c r="K66" i="2" s="1"/>
  <c r="G68" i="2"/>
  <c r="G65" i="2"/>
  <c r="J65" i="2" s="1"/>
  <c r="K63" i="2" s="1"/>
  <c r="G62" i="2"/>
  <c r="J62" i="2" s="1"/>
  <c r="K60" i="2" s="1"/>
  <c r="G59" i="2"/>
  <c r="J59" i="2" s="1"/>
  <c r="K57" i="2" s="1"/>
  <c r="J56" i="2"/>
  <c r="K54" i="2" s="1"/>
  <c r="G56" i="2"/>
  <c r="G53" i="2"/>
  <c r="J53" i="2" s="1"/>
  <c r="K51" i="2" s="1"/>
  <c r="G50" i="2"/>
  <c r="J50" i="2" s="1"/>
  <c r="K48" i="2" s="1"/>
  <c r="G47" i="2"/>
  <c r="J47" i="2" s="1"/>
  <c r="K45" i="2" s="1"/>
  <c r="J44" i="2"/>
  <c r="K42" i="2" s="1"/>
  <c r="G44" i="2"/>
  <c r="G31" i="2"/>
  <c r="J31" i="2" s="1"/>
  <c r="K29" i="2" s="1"/>
  <c r="J28" i="2"/>
  <c r="K26" i="2" s="1"/>
  <c r="G28" i="2"/>
  <c r="G7" i="2"/>
  <c r="G79" i="2" l="1"/>
  <c r="I79" i="2" s="1"/>
  <c r="K49" i="1" l="1"/>
  <c r="E49" i="1"/>
  <c r="K18" i="1"/>
  <c r="E18" i="1"/>
  <c r="O30" i="1" l="1"/>
  <c r="H36" i="1"/>
  <c r="O36" i="1" l="1"/>
  <c r="N3" i="3" l="1"/>
  <c r="L3" i="3" s="1"/>
  <c r="N67" i="3" l="1"/>
  <c r="N39" i="3"/>
  <c r="N40" i="3"/>
  <c r="N41" i="3"/>
  <c r="N42" i="3"/>
  <c r="N43" i="3"/>
  <c r="N44" i="3"/>
  <c r="N45" i="3"/>
  <c r="N46" i="3"/>
  <c r="N47" i="3"/>
  <c r="N48" i="3"/>
  <c r="N49" i="3"/>
  <c r="N50" i="3"/>
  <c r="N51" i="3"/>
  <c r="N52" i="3"/>
  <c r="N53" i="3"/>
  <c r="N54" i="3"/>
  <c r="N55" i="3"/>
  <c r="N56" i="3"/>
  <c r="N57" i="3"/>
  <c r="N58" i="3"/>
  <c r="N59" i="3"/>
  <c r="N60" i="3"/>
  <c r="N61" i="3"/>
  <c r="N62" i="3"/>
  <c r="N63" i="3"/>
  <c r="N64" i="3"/>
  <c r="N65" i="3"/>
  <c r="N66" i="3"/>
  <c r="N38" i="3"/>
  <c r="N4" i="3"/>
  <c r="L4" i="3" s="1"/>
  <c r="N5" i="3"/>
  <c r="N6" i="3"/>
  <c r="N7" i="3"/>
  <c r="N8" i="3"/>
  <c r="N9" i="3"/>
  <c r="N10" i="3"/>
  <c r="N11" i="3"/>
  <c r="N12" i="3"/>
  <c r="N13" i="3"/>
  <c r="N14" i="3"/>
  <c r="N15" i="3"/>
  <c r="N16" i="3"/>
  <c r="N17" i="3"/>
  <c r="N18" i="3"/>
  <c r="N19" i="3"/>
  <c r="N20" i="3"/>
  <c r="N21" i="3"/>
  <c r="N22" i="3"/>
  <c r="N23" i="3"/>
  <c r="N24" i="3"/>
  <c r="N25" i="3"/>
  <c r="N26" i="3"/>
  <c r="N27" i="3"/>
  <c r="N28" i="3"/>
  <c r="N29" i="3"/>
  <c r="N30" i="3"/>
  <c r="N31" i="3"/>
  <c r="N32" i="3"/>
  <c r="G37" i="2"/>
  <c r="G34" i="2"/>
  <c r="G25" i="2"/>
  <c r="G22" i="2"/>
  <c r="G19" i="2"/>
  <c r="G16" i="2"/>
  <c r="G13" i="2"/>
  <c r="G10" i="2"/>
  <c r="G4" i="2"/>
  <c r="H9" i="1"/>
  <c r="O9" i="1" s="1"/>
  <c r="H10" i="1"/>
  <c r="O10" i="1" s="1"/>
  <c r="H11" i="1"/>
  <c r="O11" i="1" s="1"/>
  <c r="H12" i="1"/>
  <c r="O12" i="1" s="1"/>
  <c r="H13" i="1"/>
  <c r="O13" i="1" s="1"/>
  <c r="H14" i="1"/>
  <c r="O14" i="1" s="1"/>
  <c r="H15" i="1"/>
  <c r="O15" i="1" s="1"/>
  <c r="H16" i="1"/>
  <c r="O16" i="1" s="1"/>
  <c r="H17" i="1"/>
  <c r="O17" i="1" s="1"/>
  <c r="H8" i="1"/>
  <c r="O8" i="1" l="1"/>
  <c r="O18" i="1" s="1"/>
  <c r="H18" i="1"/>
  <c r="H37" i="1"/>
  <c r="H38" i="1"/>
  <c r="O38" i="1" s="1"/>
  <c r="H39" i="1"/>
  <c r="O39" i="1" s="1"/>
  <c r="H40" i="1"/>
  <c r="O40" i="1" s="1"/>
  <c r="H41" i="1"/>
  <c r="O41" i="1" s="1"/>
  <c r="H42" i="1"/>
  <c r="O42" i="1" s="1"/>
  <c r="H43" i="1"/>
  <c r="O43" i="1" s="1"/>
  <c r="H44" i="1"/>
  <c r="O44" i="1" s="1"/>
  <c r="H45" i="1"/>
  <c r="O45" i="1" s="1"/>
  <c r="H46" i="1"/>
  <c r="O46" i="1" s="1"/>
  <c r="H47" i="1"/>
  <c r="O47" i="1" s="1"/>
  <c r="H48" i="1"/>
  <c r="O48" i="1" s="1"/>
  <c r="O37" i="1" l="1"/>
  <c r="O49" i="1" s="1"/>
  <c r="H49" i="1"/>
  <c r="O56" i="1" s="1"/>
  <c r="P39" i="3" l="1"/>
  <c r="P40" i="3"/>
  <c r="P41" i="3"/>
  <c r="P42" i="3"/>
  <c r="P43" i="3"/>
  <c r="P44" i="3"/>
  <c r="P45" i="3"/>
  <c r="P46" i="3"/>
  <c r="P47" i="3"/>
  <c r="P48" i="3"/>
  <c r="P49" i="3"/>
  <c r="P50" i="3"/>
  <c r="P51" i="3"/>
  <c r="P52" i="3"/>
  <c r="P53" i="3"/>
  <c r="P54" i="3"/>
  <c r="P55" i="3"/>
  <c r="P56" i="3"/>
  <c r="P57" i="3"/>
  <c r="P58" i="3"/>
  <c r="P59" i="3"/>
  <c r="P60" i="3"/>
  <c r="P61" i="3"/>
  <c r="P62" i="3"/>
  <c r="P63" i="3"/>
  <c r="P64" i="3"/>
  <c r="P65" i="3"/>
  <c r="P66" i="3"/>
  <c r="P67" i="3"/>
  <c r="P38" i="3"/>
  <c r="P4" i="3"/>
  <c r="P5" i="3"/>
  <c r="P6" i="3"/>
  <c r="P7" i="3"/>
  <c r="P8" i="3"/>
  <c r="P9" i="3"/>
  <c r="P10" i="3"/>
  <c r="P11" i="3"/>
  <c r="P12" i="3"/>
  <c r="P13" i="3"/>
  <c r="P14" i="3"/>
  <c r="P15" i="3"/>
  <c r="P16" i="3"/>
  <c r="P17" i="3"/>
  <c r="P18" i="3"/>
  <c r="P19" i="3"/>
  <c r="P20" i="3"/>
  <c r="P21" i="3"/>
  <c r="P22" i="3"/>
  <c r="P23" i="3"/>
  <c r="P24" i="3"/>
  <c r="P25" i="3"/>
  <c r="P26" i="3"/>
  <c r="P27" i="3"/>
  <c r="P28" i="3"/>
  <c r="P29" i="3"/>
  <c r="P30" i="3"/>
  <c r="P31" i="3"/>
  <c r="P32" i="3"/>
  <c r="P3" i="3"/>
  <c r="J4" i="2"/>
  <c r="K2" i="2" s="1"/>
  <c r="J7" i="2"/>
  <c r="K5" i="2" s="1"/>
  <c r="J10" i="2"/>
  <c r="K8" i="2" s="1"/>
  <c r="J13" i="2"/>
  <c r="K11" i="2" s="1"/>
  <c r="J16" i="2"/>
  <c r="K14" i="2" s="1"/>
  <c r="J19" i="2"/>
  <c r="K17" i="2" s="1"/>
  <c r="J22" i="2"/>
  <c r="K20" i="2" s="1"/>
  <c r="J25" i="2"/>
  <c r="K23" i="2" s="1"/>
  <c r="J34" i="2"/>
  <c r="K32" i="2" s="1"/>
  <c r="J37" i="2"/>
  <c r="K35" i="2" s="1"/>
  <c r="C39" i="2"/>
  <c r="L39" i="2"/>
  <c r="P68" i="3" l="1"/>
  <c r="G39" i="2"/>
  <c r="I39" i="2" s="1"/>
  <c r="N32" i="4"/>
  <c r="N30" i="4"/>
  <c r="Q31" i="4" s="1"/>
  <c r="I29" i="4"/>
  <c r="N27" i="4"/>
  <c r="Q28" i="4" s="1"/>
  <c r="I26" i="4"/>
  <c r="N24" i="4"/>
  <c r="Q25" i="4" s="1"/>
  <c r="I23" i="4"/>
  <c r="N21" i="4"/>
  <c r="Q22" i="4" s="1"/>
  <c r="I20" i="4"/>
  <c r="N18" i="4"/>
  <c r="Q19" i="4" s="1"/>
  <c r="I17" i="4"/>
  <c r="N15" i="4"/>
  <c r="Q16" i="4" s="1"/>
  <c r="I14" i="4"/>
  <c r="N12" i="4"/>
  <c r="Q13" i="4" s="1"/>
  <c r="I11" i="4"/>
  <c r="N9" i="4"/>
  <c r="Q10" i="4" s="1"/>
  <c r="I8" i="4"/>
  <c r="N6" i="4"/>
  <c r="Q7" i="4" s="1"/>
  <c r="I5" i="4"/>
  <c r="N3" i="4"/>
  <c r="Q4" i="4" s="1"/>
  <c r="I2" i="4"/>
  <c r="L67" i="3"/>
  <c r="L66" i="3"/>
  <c r="L65" i="3"/>
  <c r="L64" i="3"/>
  <c r="L63" i="3"/>
  <c r="L62" i="3"/>
  <c r="L61" i="3"/>
  <c r="L60" i="3"/>
  <c r="L59" i="3"/>
  <c r="L58" i="3"/>
  <c r="L57" i="3"/>
  <c r="L56" i="3"/>
  <c r="L55" i="3"/>
  <c r="L54" i="3"/>
  <c r="L53" i="3"/>
  <c r="L52" i="3"/>
  <c r="L51" i="3"/>
  <c r="L50" i="3"/>
  <c r="L49" i="3"/>
  <c r="L48" i="3"/>
  <c r="L47" i="3"/>
  <c r="L46" i="3"/>
  <c r="L45" i="3"/>
  <c r="L44" i="3"/>
  <c r="L43" i="3"/>
  <c r="L42" i="3"/>
  <c r="L41" i="3"/>
  <c r="L40" i="3"/>
  <c r="L39" i="3"/>
  <c r="L32" i="3"/>
  <c r="L31" i="3"/>
  <c r="L30" i="3"/>
  <c r="L29" i="3"/>
  <c r="L28" i="3"/>
  <c r="L27" i="3"/>
  <c r="L26" i="3"/>
  <c r="L25" i="3"/>
  <c r="L24" i="3"/>
  <c r="L23" i="3"/>
  <c r="L22" i="3"/>
  <c r="L21" i="3"/>
  <c r="L20" i="3"/>
  <c r="L19" i="3"/>
  <c r="L18" i="3"/>
  <c r="L17" i="3"/>
  <c r="L16" i="3"/>
  <c r="L15" i="3"/>
  <c r="L14" i="3"/>
  <c r="L13" i="3"/>
  <c r="L12" i="3"/>
  <c r="L11" i="3"/>
  <c r="L10" i="3"/>
  <c r="L9" i="3"/>
  <c r="L8" i="3"/>
  <c r="L7" i="3"/>
  <c r="L6" i="3"/>
  <c r="L5" i="3"/>
  <c r="O27" i="1"/>
  <c r="L38" i="3" l="1"/>
  <c r="O1" i="4"/>
  <c r="L68" i="3" l="1"/>
  <c r="O53" i="1" l="1"/>
  <c r="O57" i="1" s="1"/>
</calcChain>
</file>

<file path=xl/sharedStrings.xml><?xml version="1.0" encoding="utf-8"?>
<sst xmlns="http://schemas.openxmlformats.org/spreadsheetml/2006/main" count="1012" uniqueCount="269">
  <si>
    <t>一、再生能源義務用戶基本資料</t>
    <phoneticPr fontId="4" type="noConversion"/>
  </si>
  <si>
    <t>聯絡地址</t>
    <phoneticPr fontId="4" type="noConversion"/>
  </si>
  <si>
    <t>代表電號</t>
    <phoneticPr fontId="4" type="noConversion"/>
  </si>
  <si>
    <t>通知
年度</t>
    <phoneticPr fontId="4" type="noConversion"/>
  </si>
  <si>
    <t>用戶電號</t>
    <phoneticPr fontId="4" type="noConversion"/>
  </si>
  <si>
    <t>應履行義務
裝置容量</t>
    <phoneticPr fontId="4" type="noConversion"/>
  </si>
  <si>
    <t>瓩</t>
  </si>
  <si>
    <t>瓩</t>
    <phoneticPr fontId="4" type="noConversion"/>
  </si>
  <si>
    <t>再生能源類別：</t>
    <phoneticPr fontId="4" type="noConversion"/>
  </si>
  <si>
    <t>）</t>
    <phoneticPr fontId="4" type="noConversion"/>
  </si>
  <si>
    <t>預計設置裝置容量</t>
    <phoneticPr fontId="4" type="noConversion"/>
  </si>
  <si>
    <t>預計履行義務裝置容量</t>
    <phoneticPr fontId="4" type="noConversion"/>
  </si>
  <si>
    <t>儲能設置容量</t>
    <phoneticPr fontId="4" type="noConversion"/>
  </si>
  <si>
    <t>度(kWh)</t>
    <phoneticPr fontId="4" type="noConversion"/>
  </si>
  <si>
    <t>（設置容量以義務裝置容量乘以最小供電時數2小時計算之）</t>
    <phoneticPr fontId="4" type="noConversion"/>
  </si>
  <si>
    <t>規劃履行義務裝置容量合計：</t>
    <phoneticPr fontId="4" type="noConversion"/>
  </si>
  <si>
    <t>完成履行義務裝置容量：</t>
    <phoneticPr fontId="4" type="noConversion"/>
  </si>
  <si>
    <t>完成履行義務裝置容量合計：</t>
    <phoneticPr fontId="4" type="noConversion"/>
  </si>
  <si>
    <t>一、再生能源義務用戶基本資料：</t>
  </si>
  <si>
    <t>太陽光電</t>
  </si>
  <si>
    <t>離岸風力</t>
  </si>
  <si>
    <t>小水力</t>
  </si>
  <si>
    <t>地熱能</t>
  </si>
  <si>
    <t>廢棄物</t>
  </si>
  <si>
    <t>符合要件：</t>
    <phoneticPr fontId="4" type="noConversion"/>
  </si>
  <si>
    <t>範例：</t>
    <phoneticPr fontId="4" type="noConversion"/>
  </si>
  <si>
    <t>判斷標準：</t>
    <phoneticPr fontId="4" type="noConversion"/>
  </si>
  <si>
    <t>實際發電量平均值：</t>
    <phoneticPr fontId="4" type="noConversion"/>
  </si>
  <si>
    <t>若義務用戶之年發電量為600,000瓩·時；600,000瓩·時 ≥ 500,000瓩·時 符合</t>
  </si>
  <si>
    <t>五、深度放電功率說明</t>
  </si>
  <si>
    <t>再生能源義務用戶之儲能設備額定功率為500瓩，標稱容量為1,000瓩·時。</t>
  </si>
  <si>
    <t>深度放電功率平均值80%＝500瓩x 80%＝400瓩。</t>
  </si>
  <si>
    <t>2小時實際深度放電功率平均值：</t>
    <phoneticPr fontId="4" type="noConversion"/>
  </si>
  <si>
    <t>設備編號1.</t>
    <phoneticPr fontId="4" type="noConversion"/>
  </si>
  <si>
    <t>發電設備取得文件：</t>
    <phoneticPr fontId="4" type="noConversion"/>
  </si>
  <si>
    <t>同意備案編號：</t>
    <phoneticPr fontId="4" type="noConversion"/>
  </si>
  <si>
    <t>設備登記編號(無則免填)：</t>
    <phoneticPr fontId="4" type="noConversion"/>
  </si>
  <si>
    <t>裝置容量：</t>
    <phoneticPr fontId="4" type="noConversion"/>
  </si>
  <si>
    <t>年發電量：</t>
    <phoneticPr fontId="4" type="noConversion"/>
  </si>
  <si>
    <t>瓩·時</t>
    <phoneticPr fontId="4" type="noConversion"/>
  </si>
  <si>
    <t>裝置容量x附件參數（</t>
    <phoneticPr fontId="4" type="noConversion"/>
  </si>
  <si>
    <t>x80%=</t>
    <phoneticPr fontId="4" type="noConversion"/>
  </si>
  <si>
    <t>瓩·時</t>
  </si>
  <si>
    <t>設備編號2.</t>
    <phoneticPr fontId="4" type="noConversion"/>
  </si>
  <si>
    <t>設備編號3.</t>
    <phoneticPr fontId="4" type="noConversion"/>
  </si>
  <si>
    <t>設備編號4.</t>
    <phoneticPr fontId="4" type="noConversion"/>
  </si>
  <si>
    <t>設備編號5.</t>
    <phoneticPr fontId="4" type="noConversion"/>
  </si>
  <si>
    <t>設備編號6.</t>
    <phoneticPr fontId="4" type="noConversion"/>
  </si>
  <si>
    <t>設備編號7.</t>
    <phoneticPr fontId="4" type="noConversion"/>
  </si>
  <si>
    <t>設備編號8.</t>
    <phoneticPr fontId="4" type="noConversion"/>
  </si>
  <si>
    <t>設備編號9.</t>
    <phoneticPr fontId="4" type="noConversion"/>
  </si>
  <si>
    <t>設備編號10.</t>
    <phoneticPr fontId="4" type="noConversion"/>
  </si>
  <si>
    <t>總年發電量：</t>
    <phoneticPr fontId="4" type="noConversion"/>
  </si>
  <si>
    <t>80%的應發電量：</t>
    <phoneticPr fontId="4" type="noConversion"/>
  </si>
  <si>
    <t>總裝置容量</t>
    <phoneticPr fontId="4" type="noConversion"/>
  </si>
  <si>
    <t>設備編號11.</t>
    <phoneticPr fontId="4" type="noConversion"/>
  </si>
  <si>
    <t>設備編號12.</t>
    <phoneticPr fontId="4" type="noConversion"/>
  </si>
  <si>
    <t>設備編號13.</t>
    <phoneticPr fontId="4" type="noConversion"/>
  </si>
  <si>
    <t>設備編號14.</t>
    <phoneticPr fontId="4" type="noConversion"/>
  </si>
  <si>
    <t>設備編號15.</t>
    <phoneticPr fontId="4" type="noConversion"/>
  </si>
  <si>
    <t>設備編號16.</t>
    <phoneticPr fontId="4" type="noConversion"/>
  </si>
  <si>
    <t>設備編號17.</t>
    <phoneticPr fontId="4" type="noConversion"/>
  </si>
  <si>
    <t>設備編號18.</t>
    <phoneticPr fontId="4" type="noConversion"/>
  </si>
  <si>
    <t>設備編號19.</t>
    <phoneticPr fontId="4" type="noConversion"/>
  </si>
  <si>
    <t>設備編號20.</t>
    <phoneticPr fontId="4" type="noConversion"/>
  </si>
  <si>
    <t>設備編號22.</t>
    <phoneticPr fontId="4" type="noConversion"/>
  </si>
  <si>
    <t>設備編號23.</t>
    <phoneticPr fontId="4" type="noConversion"/>
  </si>
  <si>
    <t>設備編號24.</t>
    <phoneticPr fontId="4" type="noConversion"/>
  </si>
  <si>
    <t>再生能源類別</t>
    <phoneticPr fontId="4" type="noConversion"/>
  </si>
  <si>
    <t>憑證號碼</t>
    <phoneticPr fontId="4" type="noConversion"/>
  </si>
  <si>
    <t>履行義務裝置容量</t>
    <phoneticPr fontId="4" type="noConversion"/>
  </si>
  <si>
    <t>電量參數</t>
  </si>
  <si>
    <t>度數</t>
    <phoneticPr fontId="4" type="noConversion"/>
  </si>
  <si>
    <t>憑證張數</t>
    <phoneticPr fontId="4" type="noConversion"/>
  </si>
  <si>
    <t>憑證1.</t>
    <phoneticPr fontId="4" type="noConversion"/>
  </si>
  <si>
    <t>～</t>
    <phoneticPr fontId="4" type="noConversion"/>
  </si>
  <si>
    <t>憑證2.</t>
  </si>
  <si>
    <t>憑證3.</t>
  </si>
  <si>
    <t>憑證4.</t>
  </si>
  <si>
    <t>憑證5.</t>
  </si>
  <si>
    <t>憑證6.</t>
  </si>
  <si>
    <t>憑證7.</t>
  </si>
  <si>
    <t>憑證8.</t>
    <phoneticPr fontId="4" type="noConversion"/>
  </si>
  <si>
    <t>憑證9.</t>
    <phoneticPr fontId="4" type="noConversion"/>
  </si>
  <si>
    <t>憑證10.</t>
  </si>
  <si>
    <t>憑證11.</t>
    <phoneticPr fontId="4" type="noConversion"/>
  </si>
  <si>
    <t>憑證12.</t>
    <phoneticPr fontId="4" type="noConversion"/>
  </si>
  <si>
    <t>憑證13.</t>
    <phoneticPr fontId="4" type="noConversion"/>
  </si>
  <si>
    <t>憑證14.</t>
    <phoneticPr fontId="4" type="noConversion"/>
  </si>
  <si>
    <t>憑證15.</t>
    <phoneticPr fontId="4" type="noConversion"/>
  </si>
  <si>
    <t>憑證16.</t>
    <phoneticPr fontId="4" type="noConversion"/>
  </si>
  <si>
    <t>憑證17.</t>
    <phoneticPr fontId="4" type="noConversion"/>
  </si>
  <si>
    <t>憑證18.</t>
    <phoneticPr fontId="4" type="noConversion"/>
  </si>
  <si>
    <t>憑證19.</t>
    <phoneticPr fontId="4" type="noConversion"/>
  </si>
  <si>
    <t>憑證20.</t>
    <phoneticPr fontId="4" type="noConversion"/>
  </si>
  <si>
    <t>憑證21.</t>
    <phoneticPr fontId="4" type="noConversion"/>
  </si>
  <si>
    <t>憑證22.</t>
    <phoneticPr fontId="4" type="noConversion"/>
  </si>
  <si>
    <t>憑證23.</t>
    <phoneticPr fontId="4" type="noConversion"/>
  </si>
  <si>
    <t>憑證24.</t>
    <phoneticPr fontId="4" type="noConversion"/>
  </si>
  <si>
    <t>憑證25.</t>
    <phoneticPr fontId="4" type="noConversion"/>
  </si>
  <si>
    <t>憑證26.</t>
    <phoneticPr fontId="4" type="noConversion"/>
  </si>
  <si>
    <t>憑證27.</t>
    <phoneticPr fontId="4" type="noConversion"/>
  </si>
  <si>
    <t>憑證28.</t>
    <phoneticPr fontId="4" type="noConversion"/>
  </si>
  <si>
    <t>憑證29.</t>
    <phoneticPr fontId="4" type="noConversion"/>
  </si>
  <si>
    <t>憑證30.</t>
    <phoneticPr fontId="4" type="noConversion"/>
  </si>
  <si>
    <t>總計</t>
    <phoneticPr fontId="4" type="noConversion"/>
  </si>
  <si>
    <t>憑證31.</t>
    <phoneticPr fontId="4" type="noConversion"/>
  </si>
  <si>
    <t>憑證32.</t>
    <phoneticPr fontId="4" type="noConversion"/>
  </si>
  <si>
    <t>憑證33.</t>
    <phoneticPr fontId="4" type="noConversion"/>
  </si>
  <si>
    <t>憑證34.</t>
    <phoneticPr fontId="4" type="noConversion"/>
  </si>
  <si>
    <t>憑證35.</t>
    <phoneticPr fontId="4" type="noConversion"/>
  </si>
  <si>
    <t>憑證36.</t>
    <phoneticPr fontId="4" type="noConversion"/>
  </si>
  <si>
    <t>憑證37.</t>
    <phoneticPr fontId="4" type="noConversion"/>
  </si>
  <si>
    <t>憑證38.</t>
    <phoneticPr fontId="4" type="noConversion"/>
  </si>
  <si>
    <t>憑證39.</t>
    <phoneticPr fontId="4" type="noConversion"/>
  </si>
  <si>
    <t>憑證40.</t>
    <phoneticPr fontId="4" type="noConversion"/>
  </si>
  <si>
    <t>憑證41.</t>
    <phoneticPr fontId="4" type="noConversion"/>
  </si>
  <si>
    <t>憑證42.</t>
  </si>
  <si>
    <t>憑證43.</t>
  </si>
  <si>
    <t>憑證44.</t>
  </si>
  <si>
    <t>憑證45.</t>
  </si>
  <si>
    <t>憑證46.</t>
  </si>
  <si>
    <t>憑證47.</t>
  </si>
  <si>
    <t>憑證48.</t>
  </si>
  <si>
    <t>憑證49.</t>
  </si>
  <si>
    <t>憑證50.</t>
  </si>
  <si>
    <t>憑證51.</t>
  </si>
  <si>
    <t>憑證52.</t>
  </si>
  <si>
    <t>憑證53.</t>
  </si>
  <si>
    <t>憑證54.</t>
  </si>
  <si>
    <t>憑證55.</t>
  </si>
  <si>
    <t>憑證56.</t>
  </si>
  <si>
    <t>憑證57.</t>
  </si>
  <si>
    <t>憑證58.</t>
  </si>
  <si>
    <t>憑證59.</t>
  </si>
  <si>
    <t>憑證60.</t>
  </si>
  <si>
    <t>設備1.</t>
    <phoneticPr fontId="4" type="noConversion"/>
  </si>
  <si>
    <t>完成履行義務裝置容量</t>
    <phoneticPr fontId="4" type="noConversion"/>
  </si>
  <si>
    <t>放電功率</t>
    <phoneticPr fontId="4" type="noConversion"/>
  </si>
  <si>
    <t>上半年</t>
    <phoneticPr fontId="4" type="noConversion"/>
  </si>
  <si>
    <t>下半年</t>
    <phoneticPr fontId="4" type="noConversion"/>
  </si>
  <si>
    <t>放電功率平均值80%</t>
    <phoneticPr fontId="4" type="noConversion"/>
  </si>
  <si>
    <t>儲能設備同意函號：</t>
    <phoneticPr fontId="4" type="noConversion"/>
  </si>
  <si>
    <t>設置完成日期</t>
    <phoneticPr fontId="4" type="noConversion"/>
  </si>
  <si>
    <t>年</t>
    <phoneticPr fontId="4" type="noConversion"/>
  </si>
  <si>
    <t>月</t>
    <phoneticPr fontId="4" type="noConversion"/>
  </si>
  <si>
    <t>日</t>
    <phoneticPr fontId="4" type="noConversion"/>
  </si>
  <si>
    <t>設備2.</t>
    <phoneticPr fontId="4" type="noConversion"/>
  </si>
  <si>
    <t>設備3.</t>
    <phoneticPr fontId="4" type="noConversion"/>
  </si>
  <si>
    <t>設備4.</t>
    <phoneticPr fontId="4" type="noConversion"/>
  </si>
  <si>
    <t>設備5.</t>
    <phoneticPr fontId="4" type="noConversion"/>
  </si>
  <si>
    <t>設備6.</t>
    <phoneticPr fontId="4" type="noConversion"/>
  </si>
  <si>
    <t>設備7.</t>
    <phoneticPr fontId="4" type="noConversion"/>
  </si>
  <si>
    <t>設備8.</t>
    <phoneticPr fontId="4" type="noConversion"/>
  </si>
  <si>
    <t>設備9.</t>
    <phoneticPr fontId="4" type="noConversion"/>
  </si>
  <si>
    <t>設備10.</t>
    <phoneticPr fontId="4" type="noConversion"/>
  </si>
  <si>
    <t>裝置容量合計</t>
    <phoneticPr fontId="4" type="noConversion"/>
  </si>
  <si>
    <t/>
  </si>
  <si>
    <t>瓩</t>
    <phoneticPr fontId="3" type="noConversion"/>
  </si>
  <si>
    <t>__月__日（下半年）</t>
  </si>
  <si>
    <t>儲能設備維轉情形（請依實際維運情形填寫，無則免填）</t>
  </si>
  <si>
    <t>故障項目</t>
  </si>
  <si>
    <t>故障原因</t>
  </si>
  <si>
    <t>故障日期</t>
  </si>
  <si>
    <t>修復日期</t>
  </si>
  <si>
    <t>維運人員簽名</t>
  </si>
  <si>
    <t>月份</t>
  </si>
  <si>
    <t>發電量（度）</t>
  </si>
  <si>
    <t>總計</t>
  </si>
  <si>
    <t>再生能源發電設備維運情形（請依實際維運情形填寫，無則免填）</t>
  </si>
  <si>
    <t xml:space="preserve"> （以下請自行擴充）</t>
  </si>
  <si>
    <t>請確實填寫再生能源發電設備維運記錄表，並請相關維運人員簽名。</t>
  </si>
  <si>
    <t>設備若因不可歸責因素導致故障，後續將視情況派員協助輔導與查核。</t>
  </si>
  <si>
    <t>表格說明</t>
    <phoneticPr fontId="3" type="noConversion"/>
  </si>
  <si>
    <t>1、深度放電紀錄（上下半年各計1次，時間需間隔6個月以上）</t>
    <phoneticPr fontId="3" type="noConversion"/>
  </si>
  <si>
    <t>備註：請檢附清楚且可辨識之深度放電起訖畫面</t>
    <phoneticPr fontId="3" type="noConversion"/>
  </si>
  <si>
    <t>（以下請自行擴充）</t>
  </si>
  <si>
    <t>請確實填寫儲能設備維運記錄表，並請相關維運人員簽名。</t>
  </si>
  <si>
    <t>請依儲能設備實際運轉及維運情形自行擴充表格內容。</t>
  </si>
  <si>
    <t>預計完成
年度</t>
    <phoneticPr fontId="4" type="noConversion"/>
  </si>
  <si>
    <t>監控（Monitor）紀錄</t>
    <phoneticPr fontId="3" type="noConversion"/>
  </si>
  <si>
    <t>提醒事項</t>
    <phoneticPr fontId="3" type="noConversion"/>
  </si>
  <si>
    <t>2、運轉及維運紀錄表</t>
    <phoneticPr fontId="3" type="noConversion"/>
  </si>
  <si>
    <t>1、每月發電量紀錄（以月底結算）</t>
    <phoneticPr fontId="3" type="noConversion"/>
  </si>
  <si>
    <t>2、維運紀錄表</t>
    <phoneticPr fontId="3" type="noConversion"/>
  </si>
  <si>
    <t>附件4-設置再生能源發電設備發電量紀錄及維運紀錄表</t>
    <phoneticPr fontId="3" type="noConversion"/>
  </si>
  <si>
    <t>附件1-設置再生能源發電設備：</t>
    <phoneticPr fontId="4" type="noConversion"/>
  </si>
  <si>
    <t>附件2-再生能源電力及憑證：</t>
    <phoneticPr fontId="4" type="noConversion"/>
  </si>
  <si>
    <t>附件3-設置儲能設備：</t>
    <phoneticPr fontId="4" type="noConversion"/>
  </si>
  <si>
    <t>附件5-設置儲能設備放電紀錄及維運紀錄表</t>
    <phoneticPr fontId="3" type="noConversion"/>
  </si>
  <si>
    <t>應完成
年度</t>
    <phoneticPr fontId="4" type="noConversion"/>
  </si>
  <si>
    <t>前一年度
平均契約容量</t>
    <phoneticPr fontId="4" type="noConversion"/>
  </si>
  <si>
    <t>義務裝置容量計算率</t>
    <phoneticPr fontId="4" type="noConversion"/>
  </si>
  <si>
    <t>義務用戶簽名或蓋章</t>
    <phoneticPr fontId="4" type="noConversion"/>
  </si>
  <si>
    <t>填表人
簽名或蓋章</t>
    <phoneticPr fontId="4" type="noConversion"/>
  </si>
  <si>
    <t>聯絡電話及
電子信箱</t>
    <phoneticPr fontId="4" type="noConversion"/>
  </si>
  <si>
    <t>設備登記文件</t>
  </si>
  <si>
    <t>陸域風力30瓩以上</t>
  </si>
  <si>
    <t>陸域風力不及30瓩</t>
  </si>
  <si>
    <t>生質能(有厭氧消化設備)</t>
  </si>
  <si>
    <t>生質能(無厭氧消化設備)</t>
  </si>
  <si>
    <t>年度</t>
    <phoneticPr fontId="3" type="noConversion"/>
  </si>
  <si>
    <t>再生能源類別</t>
    <phoneticPr fontId="3" type="noConversion"/>
  </si>
  <si>
    <t>發電設備取得文件</t>
    <phoneticPr fontId="3" type="noConversion"/>
  </si>
  <si>
    <t>自用發電設備登記證</t>
  </si>
  <si>
    <t>附件參數</t>
    <phoneticPr fontId="3" type="noConversion"/>
  </si>
  <si>
    <t>併連試運轉函</t>
    <phoneticPr fontId="3" type="noConversion"/>
  </si>
  <si>
    <t>再生能源種類：</t>
    <phoneticPr fontId="3" type="noConversion"/>
  </si>
  <si>
    <t>（範例：太陽光電）</t>
    <phoneticPr fontId="3" type="noConversion"/>
  </si>
  <si>
    <t>*儲能設置容量</t>
    <phoneticPr fontId="4" type="noConversion"/>
  </si>
  <si>
    <t>完成年度</t>
    <phoneticPr fontId="4" type="noConversion"/>
  </si>
  <si>
    <r>
      <t>放電量：</t>
    </r>
    <r>
      <rPr>
        <u/>
        <sz val="10"/>
        <color rgb="FF000000"/>
        <rFont val="微軟正黑體"/>
        <family val="2"/>
        <charset val="136"/>
      </rPr>
      <t xml:space="preserve">         　　</t>
    </r>
    <r>
      <rPr>
        <sz val="10"/>
        <color rgb="FF000000"/>
        <rFont val="微軟正黑體"/>
        <family val="2"/>
        <charset val="136"/>
      </rPr>
      <t>度</t>
    </r>
  </si>
  <si>
    <t>義務裝置容量合計：</t>
    <phoneticPr fontId="4" type="noConversion"/>
  </si>
  <si>
    <t>四、平均發電功率說明：</t>
    <phoneticPr fontId="3" type="noConversion"/>
  </si>
  <si>
    <t>用戶名稱</t>
    <phoneticPr fontId="3" type="noConversion"/>
  </si>
  <si>
    <t>有無更正/異動</t>
  </si>
  <si>
    <t>有更正</t>
    <phoneticPr fontId="3" type="noConversion"/>
  </si>
  <si>
    <t>有異動</t>
    <phoneticPr fontId="3" type="noConversion"/>
  </si>
  <si>
    <t>有更正及異動</t>
    <phoneticPr fontId="3" type="noConversion"/>
  </si>
  <si>
    <t>無</t>
    <phoneticPr fontId="3" type="noConversion"/>
  </si>
  <si>
    <t>義務裝置容量</t>
    <phoneticPr fontId="4" type="noConversion"/>
  </si>
  <si>
    <t>請接下頁表單</t>
    <phoneticPr fontId="3" type="noConversion"/>
  </si>
  <si>
    <t>二、規劃履行義務資訊(應申報但尚未完成義務履行者)：</t>
  </si>
  <si>
    <t>三、完成履行義務資訊(應申報且已完成義務履行者)：</t>
  </si>
  <si>
    <t>二、規劃履行義務資訊(應申報但尚未完成履行)</t>
  </si>
  <si>
    <t>扣減裝置容量
(請務必填寫相對應之附件，詳如提醒事項)</t>
  </si>
  <si>
    <t>(一)設置再生能源發電設備(可複選)：</t>
  </si>
  <si>
    <t>(二)購買再生能源電力及憑證：</t>
  </si>
  <si>
    <t>(三)設置儲能設備：</t>
  </si>
  <si>
    <t>度(kWh)</t>
  </si>
  <si>
    <t>*(設置容量以義務裝置容量乘以最小供電時數2小時計算之)</t>
  </si>
  <si>
    <t>三、完成履行義務資訊(應申報且已完成履行)</t>
  </si>
  <si>
    <t>(一)再生能源發電設備：</t>
  </si>
  <si>
    <t>(請填寫附件一及附件四)</t>
  </si>
  <si>
    <t>(二)再生能源電力及憑證：</t>
  </si>
  <si>
    <t>(請填寫附件二)</t>
  </si>
  <si>
    <t>(三)儲能設備：</t>
  </si>
  <si>
    <t>(請填寫附件三及附件五)</t>
  </si>
  <si>
    <t>*(請確認義務裝置容量是否滿足完成履行義務裝置容量，未滿足時請確認相對應之附件表單是否有未完成。)</t>
  </si>
  <si>
    <t>完成設置之太陽光電發電設備總裝置容量為500瓩。太陽光電參數為1,250(度/瓩)</t>
  </si>
  <si>
    <t>發電功率平均值80%＝ 500瓩 x 1,250(度/瓩) x 80% =500,000(瓩·時)。</t>
  </si>
  <si>
    <r>
      <t>請以</t>
    </r>
    <r>
      <rPr>
        <sz val="10"/>
        <color rgb="FFFF0000"/>
        <rFont val="微軟正黑體"/>
        <family val="2"/>
        <charset val="136"/>
      </rPr>
      <t>發函方式</t>
    </r>
    <r>
      <rPr>
        <sz val="10"/>
        <rFont val="微軟正黑體"/>
        <family val="2"/>
        <charset val="136"/>
      </rPr>
      <t>申報並檢附運轉申報資料、相關證明文件影本，寄送至臺北市政府產業發展局(臺北市信義區市府路一號10樓)。</t>
    </r>
    <phoneticPr fontId="3" type="noConversion"/>
  </si>
  <si>
    <t>再生能源類別：</t>
    <phoneticPr fontId="3" type="noConversion"/>
  </si>
  <si>
    <t>設備編號21</t>
    <phoneticPr fontId="4" type="noConversion"/>
  </si>
  <si>
    <t>年　　　月　　　日</t>
    <phoneticPr fontId="3" type="noConversion"/>
  </si>
  <si>
    <t xml:space="preserve">再生能源發電設備併聯試運轉日期：（___年/__月/__日） </t>
    <phoneticPr fontId="3" type="noConversion"/>
  </si>
  <si>
    <t>__月__日（上半年）</t>
    <phoneticPr fontId="3" type="noConversion"/>
  </si>
  <si>
    <t>年　　月　　日</t>
    <phoneticPr fontId="3" type="noConversion"/>
  </si>
  <si>
    <t xml:space="preserve">儲能設備正式運轉日期：（　　　年/　　月/　　日）   </t>
    <phoneticPr fontId="3" type="noConversion"/>
  </si>
  <si>
    <t>儲能組件種類：　　　　　　　　（範例：鋰三元電池)</t>
    <phoneticPr fontId="3" type="noConversion"/>
  </si>
  <si>
    <r>
      <t>3、再生能源電力及憑證：請填寫</t>
    </r>
    <r>
      <rPr>
        <b/>
        <u/>
        <sz val="10"/>
        <rFont val="微軟正黑體"/>
        <family val="2"/>
        <charset val="136"/>
      </rPr>
      <t>附件2</t>
    </r>
    <r>
      <rPr>
        <sz val="10"/>
        <rFont val="微軟正黑體"/>
        <family val="2"/>
        <charset val="136"/>
      </rPr>
      <t>，提供再生能源憑證及電能直轉供證明文件，其憑證號碼可以連號表示，另憑證之有效期限，係指憑證所載發電時間應落在義務履行年度之期間內，請一併檢附憑證證明文件。</t>
    </r>
    <phoneticPr fontId="4" type="noConversion"/>
  </si>
  <si>
    <r>
      <t>4、儲能設備：請填寫</t>
    </r>
    <r>
      <rPr>
        <b/>
        <u/>
        <sz val="10"/>
        <rFont val="微軟正黑體"/>
        <family val="2"/>
        <charset val="136"/>
      </rPr>
      <t>附件3</t>
    </r>
    <r>
      <rPr>
        <sz val="10"/>
        <rFont val="微軟正黑體"/>
        <family val="2"/>
        <charset val="136"/>
      </rPr>
      <t>，以取得送電回條日期為儲能設備設置完成日期；請填寫</t>
    </r>
    <r>
      <rPr>
        <b/>
        <u/>
        <sz val="10"/>
        <rFont val="微軟正黑體"/>
        <family val="2"/>
        <charset val="136"/>
      </rPr>
      <t>附件5</t>
    </r>
    <r>
      <rPr>
        <sz val="10"/>
        <rFont val="微軟正黑體"/>
        <family val="2"/>
        <charset val="136"/>
      </rPr>
      <t>深度放電紀錄、運轉及維運紀錄表。</t>
    </r>
    <phoneticPr fontId="3" type="noConversion"/>
  </si>
  <si>
    <r>
      <t xml:space="preserve">再生能源發電設備總發電 </t>
    </r>
    <r>
      <rPr>
        <sz val="8.5"/>
        <rFont val="微軟正黑體"/>
        <family val="2"/>
        <charset val="136"/>
      </rPr>
      <t xml:space="preserve">≧ </t>
    </r>
    <r>
      <rPr>
        <sz val="10"/>
        <rFont val="微軟正黑體"/>
        <family val="2"/>
        <charset val="136"/>
      </rPr>
      <t xml:space="preserve">總裝置容量 x 本公告附件參數x 80% </t>
    </r>
    <phoneticPr fontId="3" type="noConversion"/>
  </si>
  <si>
    <t xml:space="preserve">儲能設備總放電量 / 2小時≧深度放電功率 x 80% </t>
    <phoneticPr fontId="3" type="noConversion"/>
  </si>
  <si>
    <t>900 瓩·時/ 2小時 ＝ 450瓩；450瓩 ≧ 400瓩。符合</t>
    <phoneticPr fontId="3" type="noConversion"/>
  </si>
  <si>
    <r>
      <t>2、再生能源發電設備：請填寫</t>
    </r>
    <r>
      <rPr>
        <b/>
        <u/>
        <sz val="10"/>
        <rFont val="微軟正黑體"/>
        <family val="2"/>
        <charset val="136"/>
      </rPr>
      <t>附件1</t>
    </r>
    <r>
      <rPr>
        <sz val="10"/>
        <rFont val="微軟正黑體"/>
        <family val="2"/>
        <charset val="136"/>
      </rPr>
      <t>及</t>
    </r>
    <r>
      <rPr>
        <b/>
        <u/>
        <sz val="10"/>
        <rFont val="微軟正黑體"/>
        <family val="2"/>
        <charset val="136"/>
      </rPr>
      <t>附件4</t>
    </r>
    <r>
      <rPr>
        <sz val="10"/>
        <rFont val="微軟正黑體"/>
        <family val="2"/>
        <charset val="136"/>
      </rPr>
      <t>，尚未取得自用發電設備登記證或設備登記文件者，得以下拉式選單選擇以檢附併聯試運轉函進行申報，並請儘速提供自用發電設備登記證或設備登記文件。</t>
    </r>
    <phoneticPr fontId="4" type="noConversion"/>
  </si>
  <si>
    <t>臺北市政府再生能源義務用戶設備運轉資料</t>
    <phoneticPr fontId="4" type="noConversion"/>
  </si>
  <si>
    <t>6、扣減裝置容容量：請依上述說明填寫扣減設備之對應附件，並須符合前項規定。</t>
    <phoneticPr fontId="3" type="noConversion"/>
  </si>
  <si>
    <t>5、再生能源發電設備或儲能設備，其設備運轉期間之發(放)電功率平均值需達80%，方能計入扣減義務裝置容量，若反之未達80%，且未於主管機關通知期限內改善者，不得計入扣減裝置容量。儲能設備所儲存之電能，應供再生能源義務用戶使用，或參與公用售電業之再生能源義務用戶儲能需量反應相關方案之情形。</t>
    <phoneticPr fontId="3" type="noConversion"/>
  </si>
  <si>
    <t>3、代表電號：經合併之再生能源義務用戶請填代表電號。</t>
    <phoneticPr fontId="4" type="noConversion"/>
  </si>
  <si>
    <t>4、請義務用戶一併檢附義務執行計畫書同意備查函文影本，以利申報流程辦理。</t>
    <phoneticPr fontId="4" type="noConversion"/>
  </si>
  <si>
    <t>1、各電號若有合併、異動者，可一併檢附「臺北市政府再生能源義務用戶義務執行計畫書變更內容對照表」一同提交申請審核，以利申報流程辦理。</t>
    <phoneticPr fontId="4" type="noConversion"/>
  </si>
  <si>
    <t>2、如再生能源義務用戶申請同一法人合併，請代表戶檢附本局通知其他合併戶履行義務相關函文影本。</t>
    <phoneticPr fontId="3" type="noConversion"/>
  </si>
  <si>
    <t>3、如再生能源義務用戶先前曾提送義務執行計畫書，請用戶一併檢附前次計畫書同意函文影本以利審查。</t>
    <phoneticPr fontId="3" type="noConversion"/>
  </si>
  <si>
    <t>4、若再生能源義務用戶已有既設之自用發電設備，請檢附發電業執照影本、自用發電設備登記證影本或設備登記文件影本，以利申報流程辦理。</t>
    <phoneticPr fontId="3" type="noConversion"/>
  </si>
  <si>
    <t>1、各電號若已合併或異動者，請一併檢附相關核定函文影本。</t>
    <phoneticPr fontId="4" type="noConversion"/>
  </si>
  <si>
    <t>統一編號</t>
    <phoneticPr fontId="3" type="noConversion"/>
  </si>
  <si>
    <t>1、用戶名稱：經合併之再生能源義務用戶請填代表戶名稱。</t>
    <phoneticPr fontId="3" type="noConversion"/>
  </si>
  <si>
    <t>2、統一編號：由主管機關在設立登記時給予的8位數字代碼。</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</si>
</sst>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_);[Red]\(0.000\)"/>
    <numFmt numFmtId="177" formatCode="0.000_ "/>
    <numFmt numFmtId="178" formatCode="0.000"/>
    <numFmt numFmtId="179" formatCode="0.00_);[Red]\(0.00\)"/>
  </numFmts>
  <fonts count="33" x14ac:knownFonts="1">
    <font>
      <sz val="12"/>
      <color theme="1"/>
      <name val="微軟正黑體"/>
      <family val="2"/>
      <charset val="136"/>
      <scheme val="minor"/>
    </font>
    <font>
      <sz val="10"/>
      <color theme="1"/>
      <name val="微軟正黑體"/>
      <family val="2"/>
      <charset val="136"/>
    </font>
    <font>
      <sz val="11"/>
      <color theme="1"/>
      <name val="微軟正黑體"/>
      <family val="2"/>
      <charset val="136"/>
    </font>
    <font>
      <sz val="9"/>
      <name val="微軟正黑體"/>
      <family val="2"/>
      <charset val="136"/>
      <scheme val="minor"/>
    </font>
    <font>
      <sz val="9"/>
      <name val="微軟正黑體"/>
      <family val="3"/>
      <charset val="136"/>
      <scheme val="minor"/>
    </font>
    <font>
      <sz val="11"/>
      <name val="微軟正黑體"/>
      <family val="2"/>
      <charset val="136"/>
    </font>
    <font>
      <b/>
      <u/>
      <sz val="11"/>
      <color theme="1"/>
      <name val="微軟正黑體"/>
      <family val="2"/>
      <charset val="136"/>
    </font>
    <font>
      <sz val="10"/>
      <color rgb="FFFF0000"/>
      <name val="微軟正黑體"/>
      <family val="2"/>
      <charset val="136"/>
    </font>
    <font>
      <b/>
      <sz val="11"/>
      <color theme="1"/>
      <name val="微軟正黑體"/>
      <family val="2"/>
      <charset val="136"/>
    </font>
    <font>
      <b/>
      <sz val="10"/>
      <color rgb="FFFF0000"/>
      <name val="微軟正黑體"/>
      <family val="2"/>
      <charset val="136"/>
    </font>
    <font>
      <u/>
      <sz val="11"/>
      <color theme="10"/>
      <name val="微軟正黑體"/>
      <family val="2"/>
      <scheme val="minor"/>
    </font>
    <font>
      <u/>
      <sz val="11"/>
      <color theme="10"/>
      <name val="微軟正黑體"/>
      <family val="2"/>
      <charset val="136"/>
    </font>
    <font>
      <sz val="12"/>
      <color theme="1"/>
      <name val="微軟正黑體"/>
      <family val="2"/>
      <charset val="136"/>
    </font>
    <font>
      <sz val="10"/>
      <color theme="1"/>
      <name val="微軟正黑體"/>
      <family val="2"/>
      <charset val="136"/>
      <scheme val="minor"/>
    </font>
    <font>
      <sz val="10"/>
      <name val="微軟正黑體"/>
      <family val="2"/>
      <charset val="136"/>
    </font>
    <font>
      <b/>
      <u/>
      <sz val="10"/>
      <color theme="1"/>
      <name val="微軟正黑體"/>
      <family val="2"/>
      <charset val="136"/>
    </font>
    <font>
      <sz val="12"/>
      <name val="微軟正黑體"/>
      <family val="2"/>
      <charset val="136"/>
    </font>
    <font>
      <b/>
      <u/>
      <sz val="9"/>
      <color theme="1"/>
      <name val="微軟正黑體"/>
      <family val="2"/>
      <charset val="136"/>
    </font>
    <font>
      <b/>
      <u/>
      <sz val="11"/>
      <name val="微軟正黑體"/>
      <family val="2"/>
      <charset val="136"/>
    </font>
    <font>
      <sz val="10"/>
      <color theme="0"/>
      <name val="微軟正黑體"/>
      <family val="2"/>
      <charset val="136"/>
    </font>
    <font>
      <u/>
      <sz val="10"/>
      <color rgb="FFFF0000"/>
      <name val="微軟正黑體"/>
      <family val="2"/>
      <charset val="136"/>
    </font>
    <font>
      <sz val="9"/>
      <color theme="1"/>
      <name val="微軟正黑體"/>
      <family val="2"/>
      <charset val="136"/>
    </font>
    <font>
      <b/>
      <sz val="10"/>
      <color rgb="FF000000"/>
      <name val="微軟正黑體"/>
      <family val="2"/>
      <charset val="136"/>
    </font>
    <font>
      <sz val="10"/>
      <color rgb="FF000000"/>
      <name val="微軟正黑體"/>
      <family val="2"/>
      <charset val="136"/>
    </font>
    <font>
      <u/>
      <sz val="10"/>
      <color rgb="FF000000"/>
      <name val="微軟正黑體"/>
      <family val="2"/>
      <charset val="136"/>
    </font>
    <font>
      <sz val="9"/>
      <name val="微軟正黑體"/>
      <family val="2"/>
      <charset val="136"/>
    </font>
    <font>
      <b/>
      <u/>
      <sz val="10"/>
      <name val="微軟正黑體"/>
      <family val="2"/>
      <charset val="136"/>
    </font>
    <font>
      <b/>
      <sz val="12"/>
      <name val="微軟正黑體"/>
      <family val="2"/>
      <charset val="136"/>
    </font>
    <font>
      <sz val="9"/>
      <color rgb="FF000000"/>
      <name val="Microsoft JhengHei UI"/>
      <family val="2"/>
      <charset val="136"/>
    </font>
    <font>
      <b/>
      <sz val="14"/>
      <name val="微軟正黑體"/>
      <family val="2"/>
      <charset val="136"/>
    </font>
    <font>
      <b/>
      <sz val="11"/>
      <name val="微軟正黑體"/>
      <family val="2"/>
      <charset val="136"/>
    </font>
    <font>
      <b/>
      <sz val="10"/>
      <color theme="1"/>
      <name val="微軟正黑體"/>
      <family val="2"/>
      <charset val="136"/>
    </font>
    <font>
      <sz val="8.5"/>
      <name val="微軟正黑體"/>
      <family val="2"/>
      <charset val="136"/>
    </font>
  </fonts>
  <fills count="5">
    <fill>
      <patternFill patternType="none"/>
    </fill>
    <fill>
      <patternFill patternType="gray125"/>
    </fill>
    <fill>
      <patternFill patternType="solid">
        <fgColor rgb="FFFFFFCC"/>
        <bgColor indexed="64"/>
      </patternFill>
    </fill>
    <fill>
      <patternFill patternType="solid">
        <fgColor rgb="FFF2F2F2"/>
        <bgColor indexed="64"/>
      </patternFill>
    </fill>
    <fill>
      <patternFill patternType="solid">
        <fgColor rgb="FFFFFFFF"/>
        <bgColor indexed="64"/>
      </patternFill>
    </fill>
  </fills>
  <borders count="50">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10" fillId="0" borderId="0" applyNumberFormat="0" applyFill="0" applyBorder="0" applyAlignment="0" applyProtection="0"/>
  </cellStyleXfs>
  <cellXfs count="317">
    <xf numFmtId="0" fontId="0" fillId="0" borderId="0" xfId="0">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16" xfId="0" applyFont="1" applyBorder="1">
      <alignment vertical="center"/>
    </xf>
    <xf numFmtId="0" fontId="1" fillId="0" borderId="16" xfId="0" applyFont="1" applyBorder="1" applyAlignment="1">
      <alignment horizontal="left" vertical="center"/>
    </xf>
    <xf numFmtId="0" fontId="2" fillId="0" borderId="20" xfId="0" applyFont="1" applyBorder="1">
      <alignment vertical="center"/>
    </xf>
    <xf numFmtId="49" fontId="2" fillId="0" borderId="0" xfId="0" applyNumberFormat="1" applyFont="1">
      <alignment vertical="center"/>
    </xf>
    <xf numFmtId="177" fontId="2" fillId="0" borderId="20" xfId="0" applyNumberFormat="1" applyFont="1" applyBorder="1">
      <alignment vertical="center"/>
    </xf>
    <xf numFmtId="0" fontId="2" fillId="0" borderId="0" xfId="0" applyFont="1" applyAlignment="1">
      <alignment horizontal="left" vertical="center"/>
    </xf>
    <xf numFmtId="0" fontId="12" fillId="0" borderId="0" xfId="0" applyFont="1">
      <alignment vertical="center"/>
    </xf>
    <xf numFmtId="0" fontId="1" fillId="0" borderId="10" xfId="0" applyFont="1" applyBorder="1" applyAlignment="1">
      <alignment horizontal="center" vertical="center"/>
    </xf>
    <xf numFmtId="0" fontId="1" fillId="0" borderId="31" xfId="0" applyFont="1" applyBorder="1" applyAlignment="1">
      <alignment horizontal="center" vertical="center"/>
    </xf>
    <xf numFmtId="0" fontId="2" fillId="0" borderId="0" xfId="0" applyFont="1" applyAlignment="1">
      <alignment horizontal="right" vertical="center"/>
    </xf>
    <xf numFmtId="0" fontId="1" fillId="0" borderId="3" xfId="0" applyFont="1" applyBorder="1" applyAlignment="1">
      <alignment horizontal="center" vertical="center" wrapText="1"/>
    </xf>
    <xf numFmtId="0" fontId="1" fillId="0" borderId="3" xfId="0" applyFont="1" applyBorder="1" applyAlignment="1">
      <alignment horizontal="center" vertical="center"/>
    </xf>
    <xf numFmtId="0" fontId="2" fillId="0" borderId="0" xfId="0" applyFont="1" applyAlignment="1">
      <alignment horizontal="center" vertical="center"/>
    </xf>
    <xf numFmtId="0" fontId="12" fillId="0" borderId="0" xfId="0" applyFont="1" applyAlignment="1">
      <alignment horizontal="center" vertical="center"/>
    </xf>
    <xf numFmtId="0" fontId="2" fillId="0" borderId="0" xfId="0" applyFont="1">
      <alignment vertical="center"/>
    </xf>
    <xf numFmtId="0" fontId="1" fillId="0" borderId="0" xfId="0" applyFont="1">
      <alignment vertical="center"/>
    </xf>
    <xf numFmtId="0" fontId="1" fillId="0" borderId="7" xfId="0" applyFont="1" applyBorder="1" applyAlignment="1">
      <alignment horizontal="center" vertical="center" wrapText="1"/>
    </xf>
    <xf numFmtId="0" fontId="14" fillId="0" borderId="0" xfId="0" applyFont="1">
      <alignment vertical="center"/>
    </xf>
    <xf numFmtId="0" fontId="15" fillId="0" borderId="0" xfId="0" applyFont="1" applyAlignment="1">
      <alignment horizontal="left" vertical="center"/>
    </xf>
    <xf numFmtId="0" fontId="1" fillId="0" borderId="8" xfId="0" applyFont="1" applyBorder="1" applyAlignment="1">
      <alignment horizontal="center" vertical="center"/>
    </xf>
    <xf numFmtId="0" fontId="14" fillId="0" borderId="0" xfId="0" applyFont="1" applyAlignment="1">
      <alignment horizontal="center" vertical="center"/>
    </xf>
    <xf numFmtId="0" fontId="1" fillId="0" borderId="1" xfId="0" applyFont="1" applyBorder="1" applyAlignment="1">
      <alignment horizontal="center" vertical="center"/>
    </xf>
    <xf numFmtId="0" fontId="16" fillId="0" borderId="0" xfId="0" applyFont="1">
      <alignment vertical="center"/>
    </xf>
    <xf numFmtId="0" fontId="14" fillId="0" borderId="0" xfId="0" applyFont="1" applyAlignment="1">
      <alignment horizontal="left" vertical="center"/>
    </xf>
    <xf numFmtId="0" fontId="1" fillId="0" borderId="14" xfId="0"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13" fillId="0" borderId="3" xfId="0" applyFont="1" applyBorder="1" applyAlignment="1">
      <alignment horizontal="center" vertical="center" wrapText="1"/>
    </xf>
    <xf numFmtId="0" fontId="1" fillId="2" borderId="7" xfId="0" applyFont="1" applyFill="1" applyBorder="1" applyAlignment="1" applyProtection="1">
      <alignment horizontal="right" vertical="center"/>
      <protection locked="0"/>
    </xf>
    <xf numFmtId="0" fontId="1" fillId="2" borderId="3" xfId="0" applyFont="1" applyFill="1" applyBorder="1" applyAlignment="1" applyProtection="1">
      <alignment horizontal="right" vertical="center"/>
      <protection locked="0"/>
    </xf>
    <xf numFmtId="0" fontId="1" fillId="2" borderId="9" xfId="0" applyFont="1" applyFill="1" applyBorder="1" applyAlignment="1" applyProtection="1">
      <alignment horizontal="right" vertical="center"/>
      <protection locked="0"/>
    </xf>
    <xf numFmtId="9" fontId="1" fillId="2" borderId="3" xfId="0" applyNumberFormat="1" applyFont="1" applyFill="1" applyBorder="1" applyAlignment="1" applyProtection="1">
      <alignment horizontal="right" vertical="center"/>
      <protection locked="0"/>
    </xf>
    <xf numFmtId="176" fontId="1" fillId="2" borderId="3" xfId="0" applyNumberFormat="1" applyFont="1" applyFill="1" applyBorder="1" applyAlignment="1" applyProtection="1">
      <alignment horizontal="right" vertical="center"/>
      <protection locked="0"/>
    </xf>
    <xf numFmtId="49" fontId="1" fillId="2" borderId="3" xfId="0" applyNumberFormat="1" applyFont="1" applyFill="1" applyBorder="1" applyAlignment="1" applyProtection="1">
      <alignment horizontal="right" vertical="center"/>
      <protection locked="0"/>
    </xf>
    <xf numFmtId="49" fontId="1" fillId="2" borderId="10" xfId="0" applyNumberFormat="1" applyFont="1" applyFill="1" applyBorder="1" applyAlignment="1" applyProtection="1">
      <alignment horizontal="right" vertical="center"/>
      <protection locked="0"/>
    </xf>
    <xf numFmtId="176" fontId="1" fillId="2" borderId="10" xfId="0" applyNumberFormat="1" applyFont="1" applyFill="1" applyBorder="1" applyAlignment="1" applyProtection="1">
      <alignment horizontal="right" vertical="center"/>
      <protection locked="0"/>
    </xf>
    <xf numFmtId="0" fontId="14" fillId="0" borderId="0" xfId="0" applyFont="1" applyAlignment="1">
      <alignment horizontal="left" vertical="center"/>
    </xf>
    <xf numFmtId="0" fontId="1" fillId="0" borderId="3" xfId="0" applyFont="1" applyBorder="1" applyAlignment="1">
      <alignment horizontal="center" vertical="center"/>
    </xf>
    <xf numFmtId="0" fontId="2" fillId="0" borderId="20" xfId="0" applyFont="1" applyBorder="1" applyAlignment="1">
      <alignment vertical="center"/>
    </xf>
    <xf numFmtId="0" fontId="1" fillId="0" borderId="0" xfId="0" applyFont="1" applyBorder="1" applyAlignment="1">
      <alignment horizontal="left" vertical="center"/>
    </xf>
    <xf numFmtId="0" fontId="1" fillId="0" borderId="0" xfId="0" applyFont="1" applyBorder="1" applyAlignment="1">
      <alignment horizontal="center" vertical="center"/>
    </xf>
    <xf numFmtId="49" fontId="1" fillId="0" borderId="0" xfId="0" applyNumberFormat="1" applyFont="1" applyBorder="1" applyAlignment="1">
      <alignment horizontal="center" vertical="center"/>
    </xf>
    <xf numFmtId="0" fontId="1" fillId="0" borderId="0" xfId="0" applyNumberFormat="1" applyFont="1" applyBorder="1" applyAlignment="1">
      <alignment horizontal="center" vertical="center"/>
    </xf>
    <xf numFmtId="0" fontId="1" fillId="0" borderId="18" xfId="0" applyFont="1" applyBorder="1" applyAlignment="1">
      <alignment horizontal="center" vertical="center"/>
    </xf>
    <xf numFmtId="0" fontId="1" fillId="2" borderId="3" xfId="0" applyFont="1" applyFill="1" applyBorder="1" applyAlignment="1" applyProtection="1">
      <alignment horizontal="right" vertical="center"/>
      <protection locked="0"/>
    </xf>
    <xf numFmtId="0" fontId="1" fillId="0" borderId="32" xfId="0" applyFont="1" applyBorder="1" applyAlignment="1">
      <alignment horizontal="center" vertical="center"/>
    </xf>
    <xf numFmtId="0" fontId="1" fillId="0" borderId="43" xfId="0" applyFont="1" applyBorder="1" applyAlignment="1">
      <alignment horizontal="center" vertical="center"/>
    </xf>
    <xf numFmtId="0" fontId="18" fillId="0" borderId="0" xfId="0" applyFont="1" applyAlignment="1">
      <alignment horizontal="center" vertical="center"/>
    </xf>
    <xf numFmtId="0" fontId="1" fillId="0" borderId="0" xfId="0" applyFont="1" applyAlignment="1">
      <alignment horizontal="right" vertical="center"/>
    </xf>
    <xf numFmtId="0" fontId="1" fillId="0" borderId="3" xfId="0" applyFont="1" applyBorder="1">
      <alignment vertical="center"/>
    </xf>
    <xf numFmtId="0" fontId="1" fillId="0" borderId="3" xfId="0" applyFont="1" applyBorder="1" applyProtection="1">
      <alignment vertical="center"/>
      <protection hidden="1"/>
    </xf>
    <xf numFmtId="0" fontId="1" fillId="2" borderId="3" xfId="0" applyFont="1" applyFill="1" applyBorder="1" applyProtection="1">
      <alignment vertical="center"/>
      <protection locked="0"/>
    </xf>
    <xf numFmtId="178" fontId="1" fillId="0" borderId="0" xfId="0" applyNumberFormat="1" applyFont="1">
      <alignment vertical="center"/>
    </xf>
    <xf numFmtId="0" fontId="1" fillId="2" borderId="3" xfId="0" applyFont="1" applyFill="1" applyBorder="1">
      <alignment vertical="center"/>
    </xf>
    <xf numFmtId="0" fontId="1" fillId="0" borderId="25" xfId="0" applyFont="1" applyBorder="1" applyAlignment="1">
      <alignment horizontal="right" vertical="center"/>
    </xf>
    <xf numFmtId="0" fontId="1" fillId="2" borderId="12" xfId="0" applyFont="1" applyFill="1" applyBorder="1" applyProtection="1">
      <alignment vertical="center"/>
      <protection locked="0"/>
    </xf>
    <xf numFmtId="0" fontId="1" fillId="0" borderId="12" xfId="0" applyFont="1" applyBorder="1">
      <alignment vertical="center"/>
    </xf>
    <xf numFmtId="0" fontId="1" fillId="0" borderId="0" xfId="0" applyFont="1" applyFill="1" applyBorder="1" applyAlignment="1">
      <alignment horizontal="center" vertical="center"/>
    </xf>
    <xf numFmtId="0" fontId="1" fillId="0" borderId="0" xfId="0" applyFont="1" applyFill="1" applyBorder="1" applyAlignment="1" applyProtection="1">
      <alignment horizontal="center" vertical="center"/>
      <protection locked="0"/>
    </xf>
    <xf numFmtId="49" fontId="1" fillId="0" borderId="0" xfId="0" applyNumberFormat="1"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1" fillId="0" borderId="24" xfId="0" applyFont="1" applyBorder="1" applyAlignment="1">
      <alignment horizontal="left" vertical="center"/>
    </xf>
    <xf numFmtId="0" fontId="1" fillId="0" borderId="25" xfId="0" applyFont="1" applyBorder="1">
      <alignment vertical="center"/>
    </xf>
    <xf numFmtId="0" fontId="19" fillId="0" borderId="25" xfId="0" applyFont="1" applyBorder="1">
      <alignment vertical="center"/>
    </xf>
    <xf numFmtId="0" fontId="1" fillId="0" borderId="26" xfId="0" applyFont="1" applyBorder="1">
      <alignment vertical="center"/>
    </xf>
    <xf numFmtId="0" fontId="1" fillId="0" borderId="13" xfId="0" applyFont="1" applyBorder="1">
      <alignment vertical="center"/>
    </xf>
    <xf numFmtId="0" fontId="21" fillId="0" borderId="25" xfId="0" applyFont="1" applyBorder="1">
      <alignment vertical="center"/>
    </xf>
    <xf numFmtId="0" fontId="21" fillId="0" borderId="11" xfId="0" applyFont="1" applyBorder="1">
      <alignment vertical="center"/>
    </xf>
    <xf numFmtId="0" fontId="1" fillId="0" borderId="11" xfId="0" applyFont="1" applyBorder="1" applyAlignment="1">
      <alignment horizontal="right" vertical="center"/>
    </xf>
    <xf numFmtId="0" fontId="1" fillId="2" borderId="11" xfId="0" applyFont="1" applyFill="1" applyBorder="1" applyProtection="1">
      <alignment vertical="center"/>
      <protection locked="0"/>
    </xf>
    <xf numFmtId="0" fontId="7" fillId="0" borderId="13" xfId="0" applyFont="1" applyBorder="1">
      <alignment vertical="center"/>
    </xf>
    <xf numFmtId="0" fontId="21" fillId="0" borderId="0" xfId="0" applyFont="1">
      <alignment vertical="center"/>
    </xf>
    <xf numFmtId="0" fontId="22" fillId="3" borderId="3" xfId="0" applyFont="1" applyFill="1" applyBorder="1" applyAlignment="1">
      <alignment horizontal="center" vertical="center" wrapText="1"/>
    </xf>
    <xf numFmtId="0" fontId="14" fillId="0" borderId="0" xfId="0" applyFont="1" applyAlignment="1">
      <alignment horizontal="left" vertical="center"/>
    </xf>
    <xf numFmtId="0" fontId="15" fillId="0" borderId="0" xfId="0" applyFont="1" applyAlignment="1">
      <alignment horizontal="center" vertical="center"/>
    </xf>
    <xf numFmtId="2" fontId="6" fillId="0" borderId="0" xfId="0" applyNumberFormat="1" applyFont="1" applyAlignment="1">
      <alignment horizontal="center" vertical="center"/>
    </xf>
    <xf numFmtId="0" fontId="1" fillId="0" borderId="3" xfId="0" applyFont="1" applyBorder="1" applyAlignment="1">
      <alignment horizontal="center" vertical="center" wrapText="1"/>
    </xf>
    <xf numFmtId="0" fontId="1" fillId="0" borderId="3" xfId="0" applyFont="1" applyBorder="1" applyAlignment="1">
      <alignment horizontal="center" vertical="center"/>
    </xf>
    <xf numFmtId="0" fontId="1" fillId="0" borderId="8" xfId="0" applyFont="1" applyBorder="1" applyAlignment="1">
      <alignment horizontal="center" vertical="center"/>
    </xf>
    <xf numFmtId="0" fontId="1" fillId="2" borderId="3" xfId="0" applyFont="1" applyFill="1" applyBorder="1" applyAlignment="1" applyProtection="1">
      <alignment horizontal="right" vertical="center"/>
      <protection locked="0"/>
    </xf>
    <xf numFmtId="0" fontId="1" fillId="0" borderId="0" xfId="0" applyFont="1" applyBorder="1" applyAlignment="1">
      <alignment horizontal="center" vertical="center"/>
    </xf>
    <xf numFmtId="0" fontId="15" fillId="0" borderId="0" xfId="0" applyFont="1" applyAlignment="1">
      <alignment horizontal="center" vertical="center"/>
    </xf>
    <xf numFmtId="0" fontId="1" fillId="0" borderId="16" xfId="0" applyFont="1" applyBorder="1" applyAlignment="1">
      <alignment horizontal="center" vertical="center"/>
    </xf>
    <xf numFmtId="0" fontId="1" fillId="0" borderId="2" xfId="0" applyFont="1" applyBorder="1" applyAlignment="1">
      <alignment horizontal="center" vertical="center"/>
    </xf>
    <xf numFmtId="0" fontId="1" fillId="0" borderId="7" xfId="0" applyFont="1" applyBorder="1" applyAlignment="1">
      <alignment horizontal="center" vertical="center" wrapText="1"/>
    </xf>
    <xf numFmtId="0" fontId="1" fillId="2" borderId="10" xfId="0" applyFont="1" applyFill="1" applyBorder="1" applyAlignment="1" applyProtection="1">
      <alignment horizontal="right" vertical="center"/>
      <protection locked="0"/>
    </xf>
    <xf numFmtId="0" fontId="1" fillId="0" borderId="0" xfId="0" applyFont="1" applyAlignment="1">
      <alignment horizontal="center" vertical="center"/>
    </xf>
    <xf numFmtId="0" fontId="1" fillId="0" borderId="0" xfId="0" applyFont="1" applyAlignment="1">
      <alignment horizontal="right" vertical="center"/>
    </xf>
    <xf numFmtId="0" fontId="1" fillId="0" borderId="0" xfId="0" applyFont="1" applyBorder="1">
      <alignment vertical="center"/>
    </xf>
    <xf numFmtId="0" fontId="14" fillId="0" borderId="0" xfId="0" applyFont="1" applyAlignment="1">
      <alignment horizontal="left" vertical="center"/>
    </xf>
    <xf numFmtId="177" fontId="2" fillId="0" borderId="20" xfId="0" applyNumberFormat="1" applyFont="1" applyBorder="1" applyAlignment="1">
      <alignment horizontal="center" vertical="center"/>
    </xf>
    <xf numFmtId="0" fontId="8" fillId="0" borderId="20" xfId="0" applyFont="1" applyBorder="1" applyAlignment="1">
      <alignment vertical="center"/>
    </xf>
    <xf numFmtId="49" fontId="2" fillId="0" borderId="0" xfId="0" applyNumberFormat="1" applyFont="1" applyAlignment="1">
      <alignment horizontal="center" vertical="center"/>
    </xf>
    <xf numFmtId="0" fontId="8" fillId="0" borderId="20" xfId="0" applyFont="1" applyBorder="1" applyAlignment="1">
      <alignment horizontal="center" vertical="center"/>
    </xf>
    <xf numFmtId="0" fontId="2" fillId="0" borderId="19" xfId="0" applyFont="1" applyBorder="1" applyAlignment="1">
      <alignment vertical="center"/>
    </xf>
    <xf numFmtId="176" fontId="1" fillId="0" borderId="0" xfId="0" applyNumberFormat="1" applyFont="1" applyAlignment="1">
      <alignment horizontal="right" vertical="center"/>
    </xf>
    <xf numFmtId="176" fontId="14" fillId="0" borderId="0" xfId="0" applyNumberFormat="1" applyFont="1">
      <alignment vertical="center"/>
    </xf>
    <xf numFmtId="179" fontId="1" fillId="0" borderId="0" xfId="0" applyNumberFormat="1" applyFont="1" applyFill="1" applyBorder="1" applyAlignment="1">
      <alignment horizontal="center" vertical="center"/>
    </xf>
    <xf numFmtId="179" fontId="1" fillId="0" borderId="0" xfId="0" applyNumberFormat="1" applyFont="1" applyFill="1" applyBorder="1" applyAlignment="1">
      <alignment vertical="center"/>
    </xf>
    <xf numFmtId="0" fontId="1" fillId="0" borderId="18" xfId="0" applyFont="1" applyBorder="1">
      <alignment vertical="center"/>
    </xf>
    <xf numFmtId="0" fontId="1" fillId="0" borderId="15" xfId="0" applyFont="1" applyBorder="1" applyAlignment="1">
      <alignment horizontal="center" vertical="center"/>
    </xf>
    <xf numFmtId="0" fontId="1" fillId="0" borderId="16" xfId="0" applyFont="1" applyBorder="1" applyAlignment="1">
      <alignment horizontal="right" vertical="center"/>
    </xf>
    <xf numFmtId="0" fontId="1" fillId="0" borderId="20" xfId="0" applyFont="1" applyBorder="1" applyAlignment="1">
      <alignment horizontal="center" vertical="center"/>
    </xf>
    <xf numFmtId="0" fontId="1" fillId="0" borderId="20" xfId="0" applyFont="1" applyBorder="1" applyAlignment="1">
      <alignment vertical="center"/>
    </xf>
    <xf numFmtId="0" fontId="1" fillId="0" borderId="20" xfId="0" applyFont="1" applyBorder="1">
      <alignment vertical="center"/>
    </xf>
    <xf numFmtId="177" fontId="1" fillId="0" borderId="20" xfId="0" applyNumberFormat="1" applyFont="1" applyFill="1" applyBorder="1" applyAlignment="1">
      <alignment horizontal="center" vertical="center"/>
    </xf>
    <xf numFmtId="177" fontId="1" fillId="0" borderId="35" xfId="0" applyNumberFormat="1" applyFont="1" applyFill="1" applyBorder="1" applyAlignment="1">
      <alignment horizontal="center" vertical="center"/>
    </xf>
    <xf numFmtId="0" fontId="1" fillId="0" borderId="35" xfId="0" applyFont="1" applyBorder="1">
      <alignment vertical="center"/>
    </xf>
    <xf numFmtId="0" fontId="1" fillId="0" borderId="35" xfId="0" applyFont="1" applyBorder="1" applyAlignment="1">
      <alignment horizontal="center" vertical="center"/>
    </xf>
    <xf numFmtId="0" fontId="1" fillId="0" borderId="17" xfId="0" applyFont="1" applyBorder="1" applyAlignment="1">
      <alignment horizontal="center" vertical="center"/>
    </xf>
    <xf numFmtId="0" fontId="1" fillId="0" borderId="0" xfId="0" applyFont="1" applyBorder="1" applyAlignment="1">
      <alignment vertical="center" wrapText="1"/>
    </xf>
    <xf numFmtId="2" fontId="15" fillId="0" borderId="0" xfId="0" applyNumberFormat="1" applyFont="1" applyAlignment="1">
      <alignment horizontal="center" vertical="center"/>
    </xf>
    <xf numFmtId="49" fontId="1" fillId="0" borderId="0" xfId="0" applyNumberFormat="1" applyFont="1">
      <alignment vertical="center"/>
    </xf>
    <xf numFmtId="49" fontId="1" fillId="0" borderId="0" xfId="0" applyNumberFormat="1" applyFont="1" applyAlignment="1">
      <alignment horizontal="center" vertical="center"/>
    </xf>
    <xf numFmtId="0" fontId="26" fillId="0" borderId="0" xfId="0" applyFont="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11"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3" xfId="0" applyFont="1" applyBorder="1" applyAlignment="1">
      <alignment horizontal="center" vertical="center"/>
    </xf>
    <xf numFmtId="0" fontId="1" fillId="0" borderId="16" xfId="0" applyFont="1" applyBorder="1" applyAlignment="1">
      <alignment horizontal="center" vertical="center"/>
    </xf>
    <xf numFmtId="0" fontId="1" fillId="0" borderId="0" xfId="0" applyFont="1" applyBorder="1" applyAlignment="1">
      <alignment horizontal="center" vertical="center"/>
    </xf>
    <xf numFmtId="0" fontId="1" fillId="0" borderId="12" xfId="0" applyFont="1" applyBorder="1" applyAlignment="1">
      <alignment horizontal="center" vertical="center" wrapText="1"/>
    </xf>
    <xf numFmtId="0" fontId="1" fillId="0" borderId="0" xfId="0" applyFont="1" applyAlignment="1">
      <alignment horizontal="center" vertical="center"/>
    </xf>
    <xf numFmtId="0" fontId="1" fillId="0" borderId="0" xfId="0" applyFont="1" applyBorder="1">
      <alignment vertical="center"/>
    </xf>
    <xf numFmtId="0" fontId="23" fillId="0" borderId="3" xfId="0" applyFont="1" applyBorder="1" applyAlignment="1">
      <alignment horizontal="center" vertical="center" wrapText="1"/>
    </xf>
    <xf numFmtId="0" fontId="14" fillId="0" borderId="0" xfId="0" applyFont="1" applyAlignment="1">
      <alignment horizontal="left" vertical="center" wrapText="1"/>
    </xf>
    <xf numFmtId="0" fontId="1" fillId="0" borderId="0" xfId="0" applyFont="1" applyAlignment="1">
      <alignment vertical="center"/>
    </xf>
    <xf numFmtId="0" fontId="1" fillId="0" borderId="0" xfId="0" applyFont="1" applyAlignment="1">
      <alignment horizontal="center" vertical="center" wrapText="1"/>
    </xf>
    <xf numFmtId="0" fontId="1" fillId="0" borderId="11" xfId="0" applyFont="1" applyBorder="1" applyAlignment="1">
      <alignment horizontal="right" vertical="center" wrapText="1"/>
    </xf>
    <xf numFmtId="0" fontId="1" fillId="2" borderId="12" xfId="0" applyFont="1" applyFill="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hidden="1"/>
    </xf>
    <xf numFmtId="0" fontId="20" fillId="0" borderId="25" xfId="0" applyFont="1" applyBorder="1" applyAlignment="1">
      <alignment horizontal="center" vertical="center" wrapText="1"/>
    </xf>
    <xf numFmtId="0" fontId="20" fillId="0" borderId="26" xfId="0" applyFont="1" applyBorder="1" applyAlignment="1">
      <alignment horizontal="center" vertical="center" wrapText="1"/>
    </xf>
    <xf numFmtId="178" fontId="1" fillId="0" borderId="0" xfId="0" applyNumberFormat="1" applyFont="1" applyAlignment="1">
      <alignment horizontal="center" vertical="center" wrapText="1"/>
    </xf>
    <xf numFmtId="0" fontId="1" fillId="0" borderId="0" xfId="0" applyFont="1" applyBorder="1" applyAlignment="1">
      <alignment vertical="center"/>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lignment vertical="center"/>
    </xf>
    <xf numFmtId="0" fontId="1" fillId="0" borderId="37" xfId="0" applyFont="1" applyBorder="1" applyAlignment="1">
      <alignment horizontal="center" vertical="center"/>
    </xf>
    <xf numFmtId="0" fontId="1" fillId="0" borderId="38" xfId="0" applyFont="1" applyBorder="1">
      <alignment vertical="center"/>
    </xf>
    <xf numFmtId="0" fontId="1" fillId="0" borderId="0" xfId="0" applyFont="1" applyAlignment="1" applyProtection="1">
      <alignment horizontal="center" vertical="center"/>
      <protection locked="0"/>
    </xf>
    <xf numFmtId="0" fontId="1" fillId="0" borderId="30" xfId="0" applyFont="1" applyBorder="1" applyAlignment="1">
      <alignment horizontal="center" vertical="center"/>
    </xf>
    <xf numFmtId="0" fontId="1" fillId="0" borderId="39" xfId="0" applyFont="1" applyBorder="1" applyAlignment="1">
      <alignment horizontal="center" vertical="center"/>
    </xf>
    <xf numFmtId="0" fontId="1" fillId="0" borderId="36" xfId="0" applyFont="1" applyBorder="1" applyAlignment="1">
      <alignment horizontal="center" vertical="center"/>
    </xf>
    <xf numFmtId="0" fontId="1" fillId="0" borderId="40" xfId="0" applyFont="1" applyBorder="1" applyAlignment="1">
      <alignment horizontal="center" vertical="center"/>
    </xf>
    <xf numFmtId="0" fontId="23" fillId="0" borderId="3" xfId="0" applyFont="1" applyBorder="1" applyAlignment="1">
      <alignment horizontal="right" vertical="center" wrapText="1"/>
    </xf>
    <xf numFmtId="0" fontId="14" fillId="0" borderId="0" xfId="0" applyFont="1" applyAlignment="1">
      <alignment horizontal="left" vertical="center" wrapText="1"/>
    </xf>
    <xf numFmtId="0" fontId="14" fillId="0" borderId="0" xfId="0" applyFont="1" applyAlignment="1">
      <alignment horizontal="left" vertical="center"/>
    </xf>
    <xf numFmtId="0" fontId="14" fillId="0" borderId="0" xfId="0" applyFont="1" applyAlignment="1">
      <alignment horizontal="left" vertical="center" wrapText="1"/>
    </xf>
    <xf numFmtId="0" fontId="1" fillId="0" borderId="0" xfId="0" applyFont="1" applyAlignment="1">
      <alignment horizontal="center" vertical="center"/>
    </xf>
    <xf numFmtId="178" fontId="1" fillId="0" borderId="0" xfId="0" applyNumberFormat="1" applyFont="1" applyAlignment="1">
      <alignment vertical="center"/>
    </xf>
    <xf numFmtId="176" fontId="7" fillId="0" borderId="0" xfId="0" applyNumberFormat="1" applyFont="1">
      <alignment vertical="center"/>
    </xf>
    <xf numFmtId="176" fontId="2" fillId="0" borderId="0" xfId="0" applyNumberFormat="1" applyFont="1">
      <alignment vertical="center"/>
    </xf>
    <xf numFmtId="176" fontId="9" fillId="0" borderId="0" xfId="0" applyNumberFormat="1" applyFont="1">
      <alignment vertical="center"/>
    </xf>
    <xf numFmtId="176" fontId="1" fillId="0" borderId="31" xfId="0" applyNumberFormat="1" applyFont="1" applyBorder="1" applyAlignment="1" applyProtection="1">
      <alignment horizontal="center" vertical="center"/>
      <protection hidden="1"/>
    </xf>
    <xf numFmtId="0" fontId="1" fillId="0" borderId="16" xfId="0" applyFont="1" applyBorder="1" applyAlignment="1">
      <alignment horizontal="center" vertical="center"/>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5" fillId="0" borderId="0" xfId="0" applyFont="1" applyAlignment="1">
      <alignment horizontal="center" vertical="center"/>
    </xf>
    <xf numFmtId="178" fontId="15" fillId="0" borderId="0" xfId="0" applyNumberFormat="1" applyFont="1" applyAlignment="1">
      <alignment horizontal="center" vertical="center"/>
    </xf>
    <xf numFmtId="0" fontId="1" fillId="0" borderId="2" xfId="0" applyFont="1" applyBorder="1" applyAlignment="1">
      <alignment horizontal="center" vertical="center"/>
    </xf>
    <xf numFmtId="49" fontId="1" fillId="2" borderId="10" xfId="0" applyNumberFormat="1" applyFont="1" applyFill="1" applyBorder="1" applyAlignment="1">
      <alignment horizontal="center" vertical="center"/>
    </xf>
    <xf numFmtId="49" fontId="1" fillId="2" borderId="14" xfId="0" applyNumberFormat="1" applyFont="1" applyFill="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11"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horizontal="center" vertical="center"/>
    </xf>
    <xf numFmtId="0" fontId="1" fillId="0" borderId="8" xfId="0" applyFont="1" applyBorder="1" applyAlignment="1">
      <alignment horizontal="center" vertical="center"/>
    </xf>
    <xf numFmtId="176" fontId="1" fillId="0" borderId="3" xfId="0" applyNumberFormat="1" applyFont="1" applyFill="1" applyBorder="1" applyAlignment="1" applyProtection="1">
      <alignment horizontal="center" vertical="center"/>
      <protection hidden="1"/>
    </xf>
    <xf numFmtId="176" fontId="1" fillId="0" borderId="3" xfId="0" applyNumberFormat="1" applyFont="1" applyBorder="1" applyAlignment="1" applyProtection="1">
      <alignment horizontal="center" vertical="center"/>
      <protection hidden="1"/>
    </xf>
    <xf numFmtId="176" fontId="1" fillId="0" borderId="10" xfId="0" applyNumberFormat="1" applyFont="1" applyFill="1" applyBorder="1" applyAlignment="1" applyProtection="1">
      <alignment horizontal="center" vertical="center"/>
      <protection hidden="1"/>
    </xf>
    <xf numFmtId="176" fontId="1" fillId="0" borderId="10" xfId="0" applyNumberFormat="1" applyFont="1" applyBorder="1" applyAlignment="1" applyProtection="1">
      <alignment horizontal="center" vertical="center"/>
      <protection hidden="1"/>
    </xf>
    <xf numFmtId="0" fontId="1" fillId="2" borderId="3" xfId="0" applyFont="1" applyFill="1" applyBorder="1" applyAlignment="1" applyProtection="1">
      <alignment horizontal="right" vertical="center"/>
      <protection locked="0"/>
    </xf>
    <xf numFmtId="0" fontId="1" fillId="2" borderId="10" xfId="0" applyFont="1" applyFill="1" applyBorder="1" applyAlignment="1" applyProtection="1">
      <alignment horizontal="right" vertical="center"/>
      <protection locked="0"/>
    </xf>
    <xf numFmtId="0" fontId="1" fillId="0" borderId="20" xfId="0" applyFont="1" applyBorder="1" applyAlignment="1">
      <alignment horizontal="center" vertical="center"/>
    </xf>
    <xf numFmtId="178" fontId="1" fillId="0" borderId="31" xfId="0" applyNumberFormat="1" applyFont="1" applyBorder="1" applyAlignment="1" applyProtection="1">
      <alignment horizontal="center" vertical="center"/>
      <protection hidden="1"/>
    </xf>
    <xf numFmtId="176" fontId="1" fillId="0" borderId="31" xfId="0" applyNumberFormat="1" applyFont="1" applyBorder="1" applyAlignment="1" applyProtection="1">
      <alignment horizontal="center" vertical="center"/>
      <protection hidden="1"/>
    </xf>
    <xf numFmtId="177" fontId="1" fillId="2" borderId="20" xfId="0" applyNumberFormat="1" applyFont="1" applyFill="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27" fillId="0" borderId="0" xfId="0" applyFont="1" applyAlignment="1">
      <alignment horizontal="center" vertical="center"/>
    </xf>
    <xf numFmtId="0" fontId="1" fillId="0" borderId="7" xfId="0" applyFont="1" applyBorder="1" applyAlignment="1">
      <alignment horizontal="center" vertical="center" wrapText="1"/>
    </xf>
    <xf numFmtId="49" fontId="1" fillId="2" borderId="3" xfId="0" applyNumberFormat="1" applyFont="1" applyFill="1" applyBorder="1" applyAlignment="1">
      <alignment horizontal="center" vertical="center"/>
    </xf>
    <xf numFmtId="49" fontId="1" fillId="2" borderId="8" xfId="0" applyNumberFormat="1" applyFont="1" applyFill="1" applyBorder="1" applyAlignment="1">
      <alignment horizontal="center" vertical="center"/>
    </xf>
    <xf numFmtId="0" fontId="14" fillId="0" borderId="0" xfId="0" applyFont="1" applyAlignment="1">
      <alignment horizontal="left" vertical="center"/>
    </xf>
    <xf numFmtId="0" fontId="8" fillId="0" borderId="0" xfId="0" applyFont="1" applyAlignment="1">
      <alignment horizontal="center" vertical="center"/>
    </xf>
    <xf numFmtId="176" fontId="1" fillId="0" borderId="33" xfId="0" applyNumberFormat="1" applyFont="1" applyBorder="1" applyAlignment="1" applyProtection="1">
      <alignment horizontal="center" vertical="center"/>
      <protection hidden="1"/>
    </xf>
    <xf numFmtId="176" fontId="1" fillId="0" borderId="34" xfId="0" applyNumberFormat="1" applyFont="1" applyBorder="1" applyAlignment="1" applyProtection="1">
      <alignment horizontal="center" vertical="center"/>
      <protection hidden="1"/>
    </xf>
    <xf numFmtId="177" fontId="1" fillId="2" borderId="16" xfId="0" applyNumberFormat="1" applyFont="1" applyFill="1" applyBorder="1" applyAlignment="1">
      <alignment horizontal="center" vertical="center"/>
    </xf>
    <xf numFmtId="0" fontId="1" fillId="0" borderId="19" xfId="0" applyFont="1" applyBorder="1" applyAlignment="1">
      <alignment horizontal="left" vertical="center"/>
    </xf>
    <xf numFmtId="0" fontId="1" fillId="0" borderId="20" xfId="0" applyFont="1" applyBorder="1" applyAlignment="1">
      <alignment horizontal="left" vertical="center"/>
    </xf>
    <xf numFmtId="0" fontId="1" fillId="0" borderId="42" xfId="0" applyFont="1" applyBorder="1" applyAlignment="1">
      <alignment horizontal="left" vertical="center"/>
    </xf>
    <xf numFmtId="0" fontId="1" fillId="0" borderId="35" xfId="0" applyFont="1" applyBorder="1" applyAlignment="1">
      <alignment horizontal="left" vertical="center"/>
    </xf>
    <xf numFmtId="0" fontId="1" fillId="0" borderId="35" xfId="0" applyFont="1" applyBorder="1" applyAlignment="1">
      <alignment horizontal="center" vertical="center" wrapText="1"/>
    </xf>
    <xf numFmtId="177" fontId="1" fillId="2" borderId="35" xfId="0" applyNumberFormat="1" applyFont="1" applyFill="1" applyBorder="1" applyAlignment="1">
      <alignment horizontal="center" vertical="center"/>
    </xf>
    <xf numFmtId="0" fontId="1" fillId="0" borderId="0" xfId="0" applyFont="1" applyBorder="1" applyAlignment="1">
      <alignment horizontal="center" vertical="center"/>
    </xf>
    <xf numFmtId="178" fontId="1" fillId="0" borderId="0" xfId="0" applyNumberFormat="1" applyFont="1" applyBorder="1" applyAlignment="1" applyProtection="1">
      <alignment horizontal="center" vertical="center"/>
      <protection hidden="1"/>
    </xf>
    <xf numFmtId="0" fontId="1" fillId="0" borderId="17" xfId="0" applyFont="1" applyBorder="1" applyAlignment="1">
      <alignment horizontal="center" vertical="center"/>
    </xf>
    <xf numFmtId="0" fontId="1" fillId="0" borderId="43" xfId="0" applyFont="1" applyBorder="1" applyAlignment="1">
      <alignment horizontal="left" vertical="center"/>
    </xf>
    <xf numFmtId="0" fontId="1" fillId="2" borderId="11" xfId="0" applyFont="1" applyFill="1" applyBorder="1" applyAlignment="1" applyProtection="1">
      <alignment horizontal="right" vertical="center"/>
      <protection locked="0"/>
    </xf>
    <xf numFmtId="0" fontId="1" fillId="2" borderId="12" xfId="0" applyFont="1" applyFill="1" applyBorder="1" applyAlignment="1" applyProtection="1">
      <alignment horizontal="right" vertical="center"/>
      <protection locked="0"/>
    </xf>
    <xf numFmtId="0" fontId="1" fillId="2" borderId="13" xfId="0" applyFont="1" applyFill="1" applyBorder="1" applyAlignment="1" applyProtection="1">
      <alignment horizontal="right" vertical="center"/>
      <protection locked="0"/>
    </xf>
    <xf numFmtId="0" fontId="29" fillId="0" borderId="0" xfId="0" applyFont="1" applyAlignment="1">
      <alignment horizontal="center" vertical="center"/>
    </xf>
    <xf numFmtId="0" fontId="30" fillId="0" borderId="0" xfId="0" applyFont="1" applyAlignment="1">
      <alignment horizontal="center" vertical="center"/>
    </xf>
    <xf numFmtId="176" fontId="2" fillId="0" borderId="20" xfId="0" applyNumberFormat="1"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44" xfId="0" applyFont="1" applyBorder="1" applyAlignment="1">
      <alignment horizontal="center" vertic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44" xfId="0" applyFont="1" applyFill="1" applyBorder="1" applyAlignment="1">
      <alignment horizontal="center" vertical="center"/>
    </xf>
    <xf numFmtId="0" fontId="1" fillId="2" borderId="45" xfId="0" applyFont="1" applyFill="1" applyBorder="1" applyAlignment="1">
      <alignment horizontal="center" vertical="center"/>
    </xf>
    <xf numFmtId="0" fontId="1" fillId="2" borderId="46" xfId="0" applyFont="1" applyFill="1" applyBorder="1" applyAlignment="1">
      <alignment horizontal="center" vertical="center"/>
    </xf>
    <xf numFmtId="0" fontId="14" fillId="0" borderId="0" xfId="0" applyFont="1" applyAlignment="1">
      <alignment horizontal="left" vertical="center" wrapText="1"/>
    </xf>
    <xf numFmtId="0" fontId="11" fillId="2" borderId="35" xfId="1" applyFont="1" applyFill="1" applyBorder="1" applyAlignment="1">
      <alignment horizontal="center" vertical="center"/>
    </xf>
    <xf numFmtId="0" fontId="11" fillId="2" borderId="43" xfId="1" applyFont="1" applyFill="1" applyBorder="1" applyAlignment="1">
      <alignment horizontal="center" vertical="center"/>
    </xf>
    <xf numFmtId="0" fontId="11" fillId="2" borderId="0" xfId="1" applyFont="1" applyFill="1" applyBorder="1" applyAlignment="1">
      <alignment horizontal="center" vertical="center"/>
    </xf>
    <xf numFmtId="0" fontId="11" fillId="2" borderId="18" xfId="1" applyFont="1" applyFill="1" applyBorder="1" applyAlignment="1">
      <alignment horizontal="center" vertical="center"/>
    </xf>
    <xf numFmtId="0" fontId="11" fillId="2" borderId="16" xfId="1" applyFont="1" applyFill="1" applyBorder="1" applyAlignment="1">
      <alignment horizontal="center" vertical="center"/>
    </xf>
    <xf numFmtId="0" fontId="11" fillId="2" borderId="2" xfId="1" applyFont="1" applyFill="1" applyBorder="1" applyAlignment="1">
      <alignment horizontal="center" vertical="center"/>
    </xf>
    <xf numFmtId="0" fontId="2" fillId="2" borderId="35"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6" xfId="0" applyFont="1" applyFill="1" applyBorder="1" applyAlignment="1">
      <alignment horizontal="center" vertical="center"/>
    </xf>
    <xf numFmtId="0" fontId="2" fillId="0" borderId="42"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3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12" xfId="0" applyFont="1" applyBorder="1" applyAlignment="1">
      <alignment horizontal="center" vertical="center" wrapText="1"/>
    </xf>
    <xf numFmtId="176" fontId="6" fillId="0" borderId="0" xfId="0" applyNumberFormat="1" applyFont="1" applyAlignment="1">
      <alignment horizontal="center" vertical="center"/>
    </xf>
    <xf numFmtId="0" fontId="17" fillId="0" borderId="35" xfId="0" applyFont="1" applyBorder="1" applyAlignment="1">
      <alignment horizontal="right" vertical="center"/>
    </xf>
    <xf numFmtId="176" fontId="6" fillId="0" borderId="35" xfId="0" applyNumberFormat="1" applyFont="1" applyBorder="1" applyAlignment="1">
      <alignment horizontal="center" vertical="center"/>
    </xf>
    <xf numFmtId="0" fontId="17" fillId="0" borderId="0" xfId="0" applyFont="1" applyAlignment="1">
      <alignment horizontal="right" vertical="center"/>
    </xf>
    <xf numFmtId="177" fontId="1" fillId="0" borderId="20" xfId="0" applyNumberFormat="1" applyFont="1" applyBorder="1" applyAlignment="1">
      <alignment horizontal="right" vertical="center"/>
    </xf>
    <xf numFmtId="0" fontId="1" fillId="0" borderId="20" xfId="0" applyFont="1" applyBorder="1" applyAlignment="1">
      <alignment horizontal="right" vertical="center"/>
    </xf>
    <xf numFmtId="0" fontId="25" fillId="0" borderId="0" xfId="0" applyFont="1" applyAlignment="1">
      <alignment horizontal="right" vertical="center" wrapText="1"/>
    </xf>
    <xf numFmtId="0" fontId="31" fillId="0" borderId="0" xfId="0" applyFont="1" applyAlignment="1">
      <alignment horizontal="center" vertical="center" wrapText="1"/>
    </xf>
    <xf numFmtId="0" fontId="1" fillId="0" borderId="24"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28" xfId="0" applyFont="1" applyBorder="1" applyAlignment="1">
      <alignment horizontal="center" vertical="center" wrapText="1"/>
    </xf>
    <xf numFmtId="0" fontId="1" fillId="2" borderId="12" xfId="0" applyFont="1" applyFill="1" applyBorder="1" applyAlignment="1" applyProtection="1">
      <alignment horizontal="center" vertical="center" wrapText="1"/>
      <protection locked="0"/>
    </xf>
    <xf numFmtId="0" fontId="1" fillId="2" borderId="13" xfId="0" applyFont="1" applyFill="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hidden="1"/>
    </xf>
    <xf numFmtId="178" fontId="1" fillId="0" borderId="0" xfId="0" applyNumberFormat="1" applyFont="1" applyAlignment="1">
      <alignment horizontal="center" vertical="center" wrapText="1"/>
    </xf>
    <xf numFmtId="0" fontId="7" fillId="0" borderId="0" xfId="0" applyFont="1" applyAlignment="1">
      <alignment horizontal="center" vertical="center" wrapText="1"/>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13" xfId="0" applyFont="1" applyBorder="1" applyAlignment="1">
      <alignment horizontal="left" vertical="center" wrapText="1"/>
    </xf>
    <xf numFmtId="0" fontId="1" fillId="0" borderId="0" xfId="0" applyFont="1" applyAlignment="1">
      <alignment horizontal="center" vertical="center"/>
    </xf>
    <xf numFmtId="0" fontId="1" fillId="2" borderId="3" xfId="0" applyFont="1" applyFill="1" applyBorder="1" applyAlignment="1" applyProtection="1">
      <alignment horizontal="center" vertical="center"/>
      <protection locked="0"/>
    </xf>
    <xf numFmtId="49" fontId="1" fillId="2" borderId="3" xfId="0" applyNumberFormat="1"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1" fillId="0" borderId="29" xfId="0" applyFont="1" applyBorder="1">
      <alignment vertical="center"/>
    </xf>
    <xf numFmtId="49" fontId="1" fillId="2" borderId="11" xfId="0" applyNumberFormat="1" applyFont="1" applyFill="1" applyBorder="1" applyAlignment="1" applyProtection="1">
      <alignment horizontal="center" vertical="center"/>
      <protection locked="0"/>
    </xf>
    <xf numFmtId="49" fontId="1" fillId="2" borderId="12" xfId="0" applyNumberFormat="1" applyFont="1" applyFill="1" applyBorder="1" applyAlignment="1" applyProtection="1">
      <alignment horizontal="center" vertical="center"/>
      <protection locked="0"/>
    </xf>
    <xf numFmtId="49" fontId="1" fillId="2" borderId="13" xfId="0" applyNumberFormat="1" applyFont="1" applyFill="1" applyBorder="1" applyAlignment="1" applyProtection="1">
      <alignment horizontal="center" vertical="center"/>
      <protection locked="0"/>
    </xf>
    <xf numFmtId="0" fontId="1" fillId="2" borderId="11" xfId="0" applyFont="1" applyFill="1" applyBorder="1" applyAlignment="1" applyProtection="1">
      <alignment horizontal="center" vertical="center"/>
      <protection locked="0"/>
    </xf>
    <xf numFmtId="0" fontId="1" fillId="2" borderId="13" xfId="0" applyFont="1" applyFill="1" applyBorder="1" applyAlignment="1" applyProtection="1">
      <alignment horizontal="center" vertical="center"/>
      <protection locked="0"/>
    </xf>
    <xf numFmtId="0" fontId="1" fillId="0" borderId="0" xfId="0" applyFont="1" applyBorder="1">
      <alignment vertical="center"/>
    </xf>
    <xf numFmtId="0" fontId="1" fillId="0" borderId="25" xfId="0" applyFont="1" applyBorder="1" applyAlignment="1">
      <alignment horizontal="center" vertical="center"/>
    </xf>
    <xf numFmtId="0" fontId="31" fillId="0" borderId="0" xfId="0" applyFont="1" applyAlignment="1">
      <alignment horizontal="center" vertical="center"/>
    </xf>
    <xf numFmtId="0" fontId="1" fillId="0" borderId="24" xfId="0" applyFont="1" applyBorder="1" applyAlignment="1">
      <alignment horizontal="left" vertical="center" wrapText="1"/>
    </xf>
    <xf numFmtId="0" fontId="1" fillId="0" borderId="27" xfId="0" applyFont="1" applyBorder="1" applyAlignment="1">
      <alignment horizontal="left" vertical="center" wrapText="1"/>
    </xf>
    <xf numFmtId="0" fontId="1" fillId="0" borderId="28" xfId="0" applyFont="1" applyBorder="1" applyAlignment="1">
      <alignment horizontal="left" vertical="center" wrapText="1"/>
    </xf>
    <xf numFmtId="177" fontId="1" fillId="2" borderId="12" xfId="0" applyNumberFormat="1" applyFont="1" applyFill="1" applyBorder="1" applyAlignment="1" applyProtection="1">
      <alignment horizontal="center" vertical="center"/>
      <protection locked="0"/>
    </xf>
    <xf numFmtId="178" fontId="1" fillId="0" borderId="12" xfId="0" applyNumberFormat="1" applyFont="1" applyBorder="1" applyAlignment="1" applyProtection="1">
      <alignment horizontal="right" vertical="center"/>
      <protection hidden="1"/>
    </xf>
    <xf numFmtId="0" fontId="1" fillId="0" borderId="12" xfId="0" applyFont="1" applyBorder="1" applyAlignment="1">
      <alignment horizontal="left" vertical="center"/>
    </xf>
    <xf numFmtId="0" fontId="1" fillId="0" borderId="13" xfId="0" applyFont="1" applyBorder="1" applyAlignment="1">
      <alignment horizontal="left" vertical="center"/>
    </xf>
    <xf numFmtId="0" fontId="1" fillId="2" borderId="12" xfId="0" applyFont="1" applyFill="1" applyBorder="1" applyAlignment="1" applyProtection="1">
      <alignment horizontal="center" vertical="center"/>
      <protection locked="0"/>
    </xf>
    <xf numFmtId="0" fontId="1" fillId="0" borderId="12" xfId="0" applyFont="1" applyBorder="1" applyAlignment="1">
      <alignment horizontal="right" vertical="center"/>
    </xf>
    <xf numFmtId="178" fontId="1" fillId="0" borderId="12" xfId="0" applyNumberFormat="1" applyFont="1" applyBorder="1" applyAlignment="1" applyProtection="1">
      <alignment horizontal="center" vertical="center"/>
      <protection hidden="1"/>
    </xf>
    <xf numFmtId="177" fontId="1" fillId="0" borderId="0" xfId="0" applyNumberFormat="1" applyFont="1" applyAlignment="1">
      <alignment horizontal="right" vertical="center"/>
    </xf>
    <xf numFmtId="0" fontId="1" fillId="0" borderId="47" xfId="0" applyFont="1" applyBorder="1" applyAlignment="1">
      <alignment horizontal="center" vertical="center"/>
    </xf>
    <xf numFmtId="0" fontId="1" fillId="0" borderId="48" xfId="0" applyFont="1" applyBorder="1" applyAlignment="1">
      <alignment horizontal="center" vertical="center"/>
    </xf>
    <xf numFmtId="0" fontId="1" fillId="0" borderId="49" xfId="0" applyFont="1" applyBorder="1" applyAlignment="1">
      <alignment horizontal="center" vertical="center"/>
    </xf>
    <xf numFmtId="0" fontId="1" fillId="0" borderId="35" xfId="0" applyFont="1" applyBorder="1" applyAlignment="1">
      <alignment horizontal="center" vertical="center"/>
    </xf>
    <xf numFmtId="0" fontId="1" fillId="0" borderId="15" xfId="0" applyFont="1" applyBorder="1" applyAlignment="1">
      <alignment horizontal="center" vertical="center"/>
    </xf>
    <xf numFmtId="0" fontId="1" fillId="0" borderId="41" xfId="0" applyFont="1" applyBorder="1" applyAlignment="1">
      <alignment horizontal="center" vertical="center"/>
    </xf>
    <xf numFmtId="0" fontId="1" fillId="0" borderId="10" xfId="0" applyFont="1" applyBorder="1" applyAlignment="1">
      <alignment horizontal="center" vertical="center"/>
    </xf>
    <xf numFmtId="0" fontId="1" fillId="0" borderId="38" xfId="0" applyFont="1" applyBorder="1" applyAlignment="1">
      <alignment horizontal="center" vertical="center"/>
    </xf>
    <xf numFmtId="0" fontId="22" fillId="3" borderId="21" xfId="0" applyFont="1" applyFill="1" applyBorder="1" applyAlignment="1">
      <alignment horizontal="center" vertical="center" wrapText="1"/>
    </xf>
    <xf numFmtId="0" fontId="22" fillId="3" borderId="22" xfId="0" applyFont="1" applyFill="1" applyBorder="1" applyAlignment="1">
      <alignment horizontal="center" vertical="center" wrapText="1"/>
    </xf>
    <xf numFmtId="0" fontId="22" fillId="3" borderId="23"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23" fillId="4" borderId="3" xfId="0" applyFont="1" applyFill="1" applyBorder="1" applyAlignment="1">
      <alignment horizontal="center" vertical="center" wrapText="1"/>
    </xf>
    <xf numFmtId="0" fontId="23" fillId="4" borderId="8" xfId="0" applyFont="1" applyFill="1" applyBorder="1" applyAlignment="1">
      <alignment horizontal="center" vertical="center" wrapText="1"/>
    </xf>
    <xf numFmtId="0" fontId="22" fillId="3" borderId="7"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8" xfId="0" applyFont="1" applyFill="1" applyBorder="1" applyAlignment="1">
      <alignment horizontal="center" vertical="center" wrapText="1"/>
    </xf>
    <xf numFmtId="0" fontId="22" fillId="3" borderId="11" xfId="0" applyFont="1" applyFill="1" applyBorder="1" applyAlignment="1">
      <alignment horizontal="center" vertical="center" wrapText="1"/>
    </xf>
    <xf numFmtId="0" fontId="22" fillId="3" borderId="13" xfId="0" applyFont="1" applyFill="1" applyBorder="1" applyAlignment="1">
      <alignment horizontal="center" vertical="center" wrapText="1"/>
    </xf>
    <xf numFmtId="0" fontId="23" fillId="0" borderId="3" xfId="0" applyFont="1" applyBorder="1" applyAlignment="1">
      <alignment horizontal="center" vertical="center" wrapText="1"/>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1" fillId="0" borderId="14" xfId="0" applyFont="1" applyBorder="1" applyAlignment="1">
      <alignment horizontal="center" vertical="center"/>
    </xf>
  </cellXfs>
  <cellStyles count="2">
    <cellStyle name="一般" xfId="0" builtinId="0"/>
    <cellStyle name="超連結" xfId="1" builtinId="8"/>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431426</xdr:colOff>
          <xdr:row>19</xdr:row>
          <xdr:rowOff>182794</xdr:rowOff>
        </xdr:from>
        <xdr:to>
          <xdr:col>7</xdr:col>
          <xdr:colOff>307260</xdr:colOff>
          <xdr:row>22</xdr:row>
          <xdr:rowOff>30394</xdr:rowOff>
        </xdr:to>
        <xdr:grpSp>
          <xdr:nvGrpSpPr>
            <xdr:cNvPr id="16" name="群組 15">
              <a:extLst>
                <a:ext uri="{FF2B5EF4-FFF2-40B4-BE49-F238E27FC236}">
                  <a16:creationId xmlns:a16="http://schemas.microsoft.com/office/drawing/2014/main" id="{00000000-0008-0000-0000-000010000000}"/>
                </a:ext>
              </a:extLst>
            </xdr:cNvPr>
            <xdr:cNvGrpSpPr/>
          </xdr:nvGrpSpPr>
          <xdr:grpSpPr>
            <a:xfrm>
              <a:off x="1159808" y="4597912"/>
              <a:ext cx="4671952" cy="587188"/>
              <a:chOff x="1066800" y="4019550"/>
              <a:chExt cx="4752975" cy="457200"/>
            </a:xfrm>
          </xdr:grpSpPr>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1066800" y="4019550"/>
                <a:ext cx="8382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太陽光電</a:t>
                </a:r>
              </a:p>
            </xdr:txBody>
          </xdr:sp>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1066800" y="4238625"/>
                <a:ext cx="8382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地熱能</a:t>
                </a:r>
              </a:p>
            </xdr:txBody>
          </xdr:sp>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1895473" y="4029075"/>
                <a:ext cx="8382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離岸風電</a:t>
                </a:r>
              </a:p>
            </xdr:txBody>
          </xdr:sp>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1895473" y="4229100"/>
                <a:ext cx="8382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廢棄物</a:t>
                </a:r>
              </a:p>
            </xdr:txBody>
          </xdr:sp>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2695577" y="4029075"/>
                <a:ext cx="8382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陸域風力（</a:t>
                </a:r>
              </a:p>
            </xdr:txBody>
          </xdr:sp>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2695577" y="4238625"/>
                <a:ext cx="8382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生質能（</a:t>
                </a:r>
              </a:p>
            </xdr:txBody>
          </xdr:sp>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3438525" y="4029075"/>
                <a:ext cx="8382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30瓩以上</a:t>
                </a:r>
              </a:p>
            </xdr:txBody>
          </xdr:sp>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4200525" y="4029075"/>
                <a:ext cx="8382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不及30瓩）</a:t>
                </a:r>
              </a:p>
            </xdr:txBody>
          </xdr:sp>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4981576" y="4019550"/>
                <a:ext cx="838199"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小水力</a:t>
                </a:r>
              </a:p>
            </xdr:txBody>
          </xdr:sp>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450036" y="4237428"/>
                <a:ext cx="8382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有</a:t>
                </a:r>
              </a:p>
            </xdr:txBody>
          </xdr:sp>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3811655" y="4238625"/>
                <a:ext cx="1809752"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無　厭氧消化設備）</a:t>
                </a:r>
              </a:p>
            </xdr:txBody>
          </xdr:sp>
        </xdr:grpSp>
        <xdr:clientData/>
      </xdr:twoCellAnchor>
    </mc:Choice>
    <mc:Fallback/>
  </mc:AlternateContent>
  <xdr:twoCellAnchor editAs="oneCell">
    <xdr:from>
      <xdr:col>0</xdr:col>
      <xdr:colOff>24848</xdr:colOff>
      <xdr:row>79</xdr:row>
      <xdr:rowOff>33129</xdr:rowOff>
    </xdr:from>
    <xdr:to>
      <xdr:col>9</xdr:col>
      <xdr:colOff>51140</xdr:colOff>
      <xdr:row>87</xdr:row>
      <xdr:rowOff>212911</xdr:rowOff>
    </xdr:to>
    <xdr:pic>
      <xdr:nvPicPr>
        <xdr:cNvPr id="20" name="圖片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
        <a:stretch>
          <a:fillRect/>
        </a:stretch>
      </xdr:blipFill>
      <xdr:spPr>
        <a:xfrm>
          <a:off x="24848" y="17973747"/>
          <a:ext cx="6312792" cy="21520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123825</xdr:colOff>
      <xdr:row>23</xdr:row>
      <xdr:rowOff>168275</xdr:rowOff>
    </xdr:from>
    <xdr:to>
      <xdr:col>3</xdr:col>
      <xdr:colOff>982844</xdr:colOff>
      <xdr:row>33</xdr:row>
      <xdr:rowOff>64077</xdr:rowOff>
    </xdr:to>
    <xdr:pic>
      <xdr:nvPicPr>
        <xdr:cNvPr id="2" name="圖片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4768850"/>
          <a:ext cx="5611994" cy="18960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487D7-DC08-4722-B8D6-D399F5CB203A}">
  <sheetPr codeName="工作表1">
    <pageSetUpPr fitToPage="1"/>
  </sheetPr>
  <dimension ref="A1:Q110"/>
  <sheetViews>
    <sheetView tabSelected="1" view="pageLayout" topLeftCell="A67" zoomScale="85" zoomScaleNormal="70" zoomScaleSheetLayoutView="85" zoomScalePageLayoutView="85" workbookViewId="0">
      <selection activeCell="K3" sqref="K3:M3"/>
    </sheetView>
  </sheetViews>
  <sheetFormatPr defaultColWidth="8.88671875" defaultRowHeight="15.75" x14ac:dyDescent="0.25"/>
  <cols>
    <col min="1" max="3" width="8.33203125" style="16" customWidth="1"/>
    <col min="4" max="4" width="13.77734375" style="16" customWidth="1"/>
    <col min="5" max="5" width="9.77734375" style="9" customWidth="1"/>
    <col min="6" max="6" width="3.77734375" style="16" customWidth="1"/>
    <col min="7" max="7" width="10.33203125" style="9" customWidth="1"/>
    <col min="8" max="9" width="4.33203125" style="9" customWidth="1"/>
    <col min="10" max="10" width="3.77734375" style="16" customWidth="1"/>
    <col min="11" max="13" width="9.77734375" style="9" customWidth="1"/>
    <col min="14" max="14" width="3.77734375" style="16" customWidth="1"/>
    <col min="15" max="16" width="8.88671875" style="9" customWidth="1"/>
    <col min="17" max="17" width="6.44140625" style="9" customWidth="1"/>
    <col min="18" max="16384" width="8.88671875" style="9"/>
  </cols>
  <sheetData>
    <row r="1" spans="1:17" ht="17.25" thickBot="1" x14ac:dyDescent="0.3">
      <c r="A1" s="188" t="s">
        <v>256</v>
      </c>
      <c r="B1" s="188"/>
      <c r="C1" s="188"/>
      <c r="D1" s="188"/>
      <c r="E1" s="188"/>
      <c r="F1" s="188"/>
      <c r="G1" s="188"/>
      <c r="H1" s="188"/>
      <c r="I1" s="188"/>
      <c r="J1" s="188"/>
      <c r="K1" s="188"/>
      <c r="L1" s="188"/>
      <c r="M1" s="188"/>
      <c r="N1" s="188"/>
      <c r="O1" s="188"/>
      <c r="P1" s="188"/>
      <c r="Q1" s="188"/>
    </row>
    <row r="2" spans="1:17" ht="20.100000000000001" customHeight="1" x14ac:dyDescent="0.25">
      <c r="A2" s="185" t="s">
        <v>0</v>
      </c>
      <c r="B2" s="186"/>
      <c r="C2" s="186"/>
      <c r="D2" s="186"/>
      <c r="E2" s="186"/>
      <c r="F2" s="186"/>
      <c r="G2" s="186"/>
      <c r="H2" s="186"/>
      <c r="I2" s="186"/>
      <c r="J2" s="186"/>
      <c r="K2" s="186"/>
      <c r="L2" s="186"/>
      <c r="M2" s="186"/>
      <c r="N2" s="186"/>
      <c r="O2" s="186"/>
      <c r="P2" s="186"/>
      <c r="Q2" s="187"/>
    </row>
    <row r="3" spans="1:17" ht="20.100000000000001" customHeight="1" x14ac:dyDescent="0.25">
      <c r="A3" s="189" t="s">
        <v>214</v>
      </c>
      <c r="B3" s="172"/>
      <c r="C3" s="219"/>
      <c r="D3" s="220"/>
      <c r="E3" s="220"/>
      <c r="F3" s="220"/>
      <c r="G3" s="220"/>
      <c r="H3" s="220"/>
      <c r="I3" s="220"/>
      <c r="J3" s="221"/>
      <c r="K3" s="213" t="s">
        <v>266</v>
      </c>
      <c r="L3" s="214"/>
      <c r="M3" s="215"/>
      <c r="N3" s="190"/>
      <c r="O3" s="190"/>
      <c r="P3" s="190"/>
      <c r="Q3" s="191"/>
    </row>
    <row r="4" spans="1:17" ht="20.100000000000001" customHeight="1" thickBot="1" x14ac:dyDescent="0.3">
      <c r="A4" s="160" t="s">
        <v>1</v>
      </c>
      <c r="B4" s="161"/>
      <c r="C4" s="222"/>
      <c r="D4" s="223"/>
      <c r="E4" s="223"/>
      <c r="F4" s="223"/>
      <c r="G4" s="223"/>
      <c r="H4" s="223"/>
      <c r="I4" s="223"/>
      <c r="J4" s="224"/>
      <c r="K4" s="216" t="s">
        <v>2</v>
      </c>
      <c r="L4" s="217"/>
      <c r="M4" s="218"/>
      <c r="N4" s="165"/>
      <c r="O4" s="165"/>
      <c r="P4" s="165"/>
      <c r="Q4" s="166"/>
    </row>
    <row r="5" spans="1:17" ht="5.0999999999999996" customHeight="1" thickBot="1" x14ac:dyDescent="0.3">
      <c r="A5" s="89"/>
      <c r="B5" s="89"/>
      <c r="C5" s="89"/>
      <c r="D5" s="89"/>
      <c r="E5" s="18"/>
      <c r="F5" s="89"/>
      <c r="G5" s="18"/>
      <c r="H5" s="18"/>
      <c r="I5" s="18"/>
      <c r="J5" s="89"/>
      <c r="K5" s="18"/>
      <c r="L5" s="18"/>
      <c r="M5" s="18"/>
      <c r="N5" s="89"/>
      <c r="O5" s="18"/>
      <c r="P5" s="18"/>
      <c r="Q5" s="18"/>
    </row>
    <row r="6" spans="1:17" ht="20.100000000000001" customHeight="1" x14ac:dyDescent="0.25">
      <c r="A6" s="167" t="s">
        <v>224</v>
      </c>
      <c r="B6" s="168"/>
      <c r="C6" s="168"/>
      <c r="D6" s="168"/>
      <c r="E6" s="168"/>
      <c r="F6" s="168"/>
      <c r="G6" s="168"/>
      <c r="H6" s="168"/>
      <c r="I6" s="168"/>
      <c r="J6" s="168"/>
      <c r="K6" s="168"/>
      <c r="L6" s="168"/>
      <c r="M6" s="168"/>
      <c r="N6" s="168"/>
      <c r="O6" s="168"/>
      <c r="P6" s="168"/>
      <c r="Q6" s="169"/>
    </row>
    <row r="7" spans="1:17" ht="30" customHeight="1" x14ac:dyDescent="0.25">
      <c r="A7" s="87" t="s">
        <v>3</v>
      </c>
      <c r="B7" s="79" t="s">
        <v>190</v>
      </c>
      <c r="C7" s="79" t="s">
        <v>179</v>
      </c>
      <c r="D7" s="80" t="s">
        <v>4</v>
      </c>
      <c r="E7" s="170" t="s">
        <v>191</v>
      </c>
      <c r="F7" s="171"/>
      <c r="G7" s="30" t="s">
        <v>192</v>
      </c>
      <c r="H7" s="172" t="s">
        <v>220</v>
      </c>
      <c r="I7" s="172"/>
      <c r="J7" s="172"/>
      <c r="K7" s="172" t="s">
        <v>225</v>
      </c>
      <c r="L7" s="173"/>
      <c r="M7" s="173"/>
      <c r="N7" s="173"/>
      <c r="O7" s="173" t="s">
        <v>5</v>
      </c>
      <c r="P7" s="173"/>
      <c r="Q7" s="174"/>
    </row>
    <row r="8" spans="1:17" ht="20.100000000000001" customHeight="1" x14ac:dyDescent="0.25">
      <c r="A8" s="31"/>
      <c r="B8" s="82"/>
      <c r="C8" s="82"/>
      <c r="D8" s="36"/>
      <c r="E8" s="35"/>
      <c r="F8" s="80" t="s">
        <v>6</v>
      </c>
      <c r="G8" s="34"/>
      <c r="H8" s="175">
        <f t="shared" ref="H8:H17" si="0">E8*G8</f>
        <v>0</v>
      </c>
      <c r="I8" s="175"/>
      <c r="J8" s="80" t="s">
        <v>6</v>
      </c>
      <c r="K8" s="179"/>
      <c r="L8" s="179"/>
      <c r="M8" s="179"/>
      <c r="N8" s="80" t="s">
        <v>6</v>
      </c>
      <c r="O8" s="176">
        <f t="shared" ref="O8:O17" si="1">IF(H8-K8&lt;0,0,H8-K8)</f>
        <v>0</v>
      </c>
      <c r="P8" s="176"/>
      <c r="Q8" s="81" t="s">
        <v>6</v>
      </c>
    </row>
    <row r="9" spans="1:17" ht="20.100000000000001" customHeight="1" x14ac:dyDescent="0.25">
      <c r="A9" s="31"/>
      <c r="B9" s="82"/>
      <c r="C9" s="82"/>
      <c r="D9" s="36"/>
      <c r="E9" s="35"/>
      <c r="F9" s="80" t="s">
        <v>6</v>
      </c>
      <c r="G9" s="34"/>
      <c r="H9" s="175">
        <f t="shared" si="0"/>
        <v>0</v>
      </c>
      <c r="I9" s="175"/>
      <c r="J9" s="80" t="s">
        <v>6</v>
      </c>
      <c r="K9" s="179"/>
      <c r="L9" s="179"/>
      <c r="M9" s="179"/>
      <c r="N9" s="80" t="s">
        <v>6</v>
      </c>
      <c r="O9" s="176">
        <f t="shared" si="1"/>
        <v>0</v>
      </c>
      <c r="P9" s="176"/>
      <c r="Q9" s="81" t="s">
        <v>6</v>
      </c>
    </row>
    <row r="10" spans="1:17" ht="20.100000000000001" customHeight="1" x14ac:dyDescent="0.25">
      <c r="A10" s="31"/>
      <c r="B10" s="82"/>
      <c r="C10" s="82"/>
      <c r="D10" s="36"/>
      <c r="E10" s="35"/>
      <c r="F10" s="80" t="s">
        <v>6</v>
      </c>
      <c r="G10" s="34"/>
      <c r="H10" s="175">
        <f t="shared" si="0"/>
        <v>0</v>
      </c>
      <c r="I10" s="175"/>
      <c r="J10" s="80" t="s">
        <v>6</v>
      </c>
      <c r="K10" s="179"/>
      <c r="L10" s="179"/>
      <c r="M10" s="179"/>
      <c r="N10" s="80" t="s">
        <v>6</v>
      </c>
      <c r="O10" s="176">
        <f t="shared" si="1"/>
        <v>0</v>
      </c>
      <c r="P10" s="176"/>
      <c r="Q10" s="81" t="s">
        <v>6</v>
      </c>
    </row>
    <row r="11" spans="1:17" ht="20.100000000000001" customHeight="1" x14ac:dyDescent="0.25">
      <c r="A11" s="31"/>
      <c r="B11" s="82"/>
      <c r="C11" s="82"/>
      <c r="D11" s="36"/>
      <c r="E11" s="35"/>
      <c r="F11" s="80" t="s">
        <v>6</v>
      </c>
      <c r="G11" s="82"/>
      <c r="H11" s="175">
        <f t="shared" si="0"/>
        <v>0</v>
      </c>
      <c r="I11" s="175"/>
      <c r="J11" s="80" t="s">
        <v>6</v>
      </c>
      <c r="K11" s="179"/>
      <c r="L11" s="179"/>
      <c r="M11" s="179"/>
      <c r="N11" s="80" t="s">
        <v>6</v>
      </c>
      <c r="O11" s="176">
        <f t="shared" si="1"/>
        <v>0</v>
      </c>
      <c r="P11" s="176"/>
      <c r="Q11" s="81" t="s">
        <v>6</v>
      </c>
    </row>
    <row r="12" spans="1:17" ht="20.100000000000001" customHeight="1" x14ac:dyDescent="0.25">
      <c r="A12" s="31"/>
      <c r="B12" s="82"/>
      <c r="C12" s="82"/>
      <c r="D12" s="36"/>
      <c r="E12" s="35"/>
      <c r="F12" s="80" t="s">
        <v>6</v>
      </c>
      <c r="G12" s="82"/>
      <c r="H12" s="175">
        <f t="shared" si="0"/>
        <v>0</v>
      </c>
      <c r="I12" s="175"/>
      <c r="J12" s="80" t="s">
        <v>6</v>
      </c>
      <c r="K12" s="179"/>
      <c r="L12" s="179"/>
      <c r="M12" s="179"/>
      <c r="N12" s="80" t="s">
        <v>6</v>
      </c>
      <c r="O12" s="176">
        <f t="shared" si="1"/>
        <v>0</v>
      </c>
      <c r="P12" s="176"/>
      <c r="Q12" s="81" t="s">
        <v>6</v>
      </c>
    </row>
    <row r="13" spans="1:17" ht="20.100000000000001" customHeight="1" x14ac:dyDescent="0.25">
      <c r="A13" s="31"/>
      <c r="B13" s="82"/>
      <c r="C13" s="82"/>
      <c r="D13" s="36"/>
      <c r="E13" s="35"/>
      <c r="F13" s="80" t="s">
        <v>6</v>
      </c>
      <c r="G13" s="82"/>
      <c r="H13" s="175">
        <f t="shared" si="0"/>
        <v>0</v>
      </c>
      <c r="I13" s="175"/>
      <c r="J13" s="80" t="s">
        <v>6</v>
      </c>
      <c r="K13" s="179"/>
      <c r="L13" s="179"/>
      <c r="M13" s="179"/>
      <c r="N13" s="80" t="s">
        <v>6</v>
      </c>
      <c r="O13" s="176">
        <f t="shared" si="1"/>
        <v>0</v>
      </c>
      <c r="P13" s="176"/>
      <c r="Q13" s="81" t="s">
        <v>6</v>
      </c>
    </row>
    <row r="14" spans="1:17" ht="20.100000000000001" customHeight="1" x14ac:dyDescent="0.25">
      <c r="A14" s="31"/>
      <c r="B14" s="82"/>
      <c r="C14" s="82"/>
      <c r="D14" s="36"/>
      <c r="E14" s="35"/>
      <c r="F14" s="80" t="s">
        <v>6</v>
      </c>
      <c r="G14" s="82"/>
      <c r="H14" s="175">
        <f t="shared" si="0"/>
        <v>0</v>
      </c>
      <c r="I14" s="175"/>
      <c r="J14" s="80" t="s">
        <v>6</v>
      </c>
      <c r="K14" s="179"/>
      <c r="L14" s="179"/>
      <c r="M14" s="179"/>
      <c r="N14" s="80" t="s">
        <v>6</v>
      </c>
      <c r="O14" s="176">
        <f t="shared" si="1"/>
        <v>0</v>
      </c>
      <c r="P14" s="176"/>
      <c r="Q14" s="81" t="s">
        <v>6</v>
      </c>
    </row>
    <row r="15" spans="1:17" ht="20.100000000000001" customHeight="1" x14ac:dyDescent="0.25">
      <c r="A15" s="31"/>
      <c r="B15" s="82"/>
      <c r="C15" s="82"/>
      <c r="D15" s="36"/>
      <c r="E15" s="35"/>
      <c r="F15" s="80" t="s">
        <v>6</v>
      </c>
      <c r="G15" s="82"/>
      <c r="H15" s="175">
        <f t="shared" si="0"/>
        <v>0</v>
      </c>
      <c r="I15" s="175"/>
      <c r="J15" s="80" t="s">
        <v>6</v>
      </c>
      <c r="K15" s="179"/>
      <c r="L15" s="179"/>
      <c r="M15" s="179"/>
      <c r="N15" s="80" t="s">
        <v>6</v>
      </c>
      <c r="O15" s="176">
        <f t="shared" si="1"/>
        <v>0</v>
      </c>
      <c r="P15" s="176"/>
      <c r="Q15" s="81" t="s">
        <v>6</v>
      </c>
    </row>
    <row r="16" spans="1:17" ht="20.100000000000001" customHeight="1" x14ac:dyDescent="0.25">
      <c r="A16" s="31"/>
      <c r="B16" s="82"/>
      <c r="C16" s="82"/>
      <c r="D16" s="36"/>
      <c r="E16" s="35"/>
      <c r="F16" s="80" t="s">
        <v>6</v>
      </c>
      <c r="G16" s="82"/>
      <c r="H16" s="175">
        <f t="shared" si="0"/>
        <v>0</v>
      </c>
      <c r="I16" s="175"/>
      <c r="J16" s="80" t="s">
        <v>6</v>
      </c>
      <c r="K16" s="179"/>
      <c r="L16" s="179"/>
      <c r="M16" s="179"/>
      <c r="N16" s="80" t="s">
        <v>6</v>
      </c>
      <c r="O16" s="176">
        <f t="shared" si="1"/>
        <v>0</v>
      </c>
      <c r="P16" s="176"/>
      <c r="Q16" s="81" t="s">
        <v>6</v>
      </c>
    </row>
    <row r="17" spans="1:17" ht="20.100000000000001" customHeight="1" thickBot="1" x14ac:dyDescent="0.3">
      <c r="A17" s="33"/>
      <c r="B17" s="88"/>
      <c r="C17" s="88"/>
      <c r="D17" s="37"/>
      <c r="E17" s="38"/>
      <c r="F17" s="10" t="s">
        <v>6</v>
      </c>
      <c r="G17" s="88"/>
      <c r="H17" s="177">
        <f t="shared" si="0"/>
        <v>0</v>
      </c>
      <c r="I17" s="177"/>
      <c r="J17" s="10" t="s">
        <v>158</v>
      </c>
      <c r="K17" s="180"/>
      <c r="L17" s="180"/>
      <c r="M17" s="180"/>
      <c r="N17" s="10" t="s">
        <v>7</v>
      </c>
      <c r="O17" s="178">
        <f t="shared" si="1"/>
        <v>0</v>
      </c>
      <c r="P17" s="178"/>
      <c r="Q17" s="27" t="s">
        <v>6</v>
      </c>
    </row>
    <row r="18" spans="1:17" ht="20.100000000000001" customHeight="1" thickBot="1" x14ac:dyDescent="0.3">
      <c r="A18" s="244" t="s">
        <v>156</v>
      </c>
      <c r="B18" s="245"/>
      <c r="C18" s="245"/>
      <c r="D18" s="246"/>
      <c r="E18" s="158">
        <f>SUM(E8:E17)</f>
        <v>0</v>
      </c>
      <c r="F18" s="11" t="s">
        <v>6</v>
      </c>
      <c r="G18" s="11"/>
      <c r="H18" s="194">
        <f>SUM(H8:I17)</f>
        <v>0</v>
      </c>
      <c r="I18" s="195"/>
      <c r="J18" s="11" t="s">
        <v>158</v>
      </c>
      <c r="K18" s="182">
        <f>SUM(K8:M17)</f>
        <v>0</v>
      </c>
      <c r="L18" s="182"/>
      <c r="M18" s="182"/>
      <c r="N18" s="11" t="s">
        <v>7</v>
      </c>
      <c r="O18" s="183">
        <f>SUM(O8:P17)</f>
        <v>0</v>
      </c>
      <c r="P18" s="183"/>
      <c r="Q18" s="48" t="s">
        <v>7</v>
      </c>
    </row>
    <row r="19" spans="1:17" ht="5.0999999999999996" customHeight="1" thickBot="1" x14ac:dyDescent="0.3">
      <c r="A19" s="89"/>
      <c r="B19" s="89"/>
      <c r="C19" s="89"/>
      <c r="D19" s="89"/>
      <c r="E19" s="18"/>
      <c r="F19" s="89"/>
      <c r="G19" s="18"/>
      <c r="H19" s="18"/>
      <c r="I19" s="18"/>
      <c r="J19" s="89"/>
      <c r="K19" s="90"/>
      <c r="L19" s="18"/>
      <c r="M19" s="98"/>
      <c r="N19" s="89"/>
      <c r="O19" s="99"/>
      <c r="P19" s="99"/>
      <c r="Q19" s="99"/>
    </row>
    <row r="20" spans="1:17" ht="20.100000000000001" customHeight="1" x14ac:dyDescent="0.25">
      <c r="A20" s="199" t="s">
        <v>226</v>
      </c>
      <c r="B20" s="200"/>
      <c r="C20" s="200"/>
      <c r="D20" s="200"/>
      <c r="E20" s="200"/>
      <c r="F20" s="200"/>
      <c r="G20" s="200"/>
      <c r="H20" s="200"/>
      <c r="I20" s="200"/>
      <c r="J20" s="200"/>
      <c r="K20" s="200"/>
      <c r="L20" s="200"/>
      <c r="M20" s="200"/>
      <c r="N20" s="200"/>
      <c r="O20" s="200"/>
      <c r="P20" s="200"/>
      <c r="Q20" s="206"/>
    </row>
    <row r="21" spans="1:17" ht="20.100000000000001" customHeight="1" x14ac:dyDescent="0.25">
      <c r="A21" s="205" t="s">
        <v>8</v>
      </c>
      <c r="B21" s="203"/>
      <c r="C21" s="138"/>
      <c r="D21" s="91"/>
      <c r="E21" s="91"/>
      <c r="F21" s="83"/>
      <c r="G21" s="91"/>
      <c r="H21" s="42"/>
      <c r="I21" s="91"/>
      <c r="J21" s="83"/>
      <c r="K21" s="83"/>
      <c r="L21" s="44"/>
      <c r="M21" s="45"/>
      <c r="N21" s="44"/>
      <c r="O21" s="100"/>
      <c r="P21" s="101"/>
      <c r="Q21" s="102"/>
    </row>
    <row r="22" spans="1:17" ht="20.100000000000001" customHeight="1" thickBot="1" x14ac:dyDescent="0.3">
      <c r="A22" s="103"/>
      <c r="B22" s="3"/>
      <c r="C22" s="85"/>
      <c r="D22" s="3"/>
      <c r="E22" s="3"/>
      <c r="F22" s="85"/>
      <c r="G22" s="104"/>
      <c r="H22" s="4"/>
      <c r="I22" s="3"/>
      <c r="J22" s="85"/>
      <c r="K22" s="159" t="s">
        <v>10</v>
      </c>
      <c r="L22" s="159"/>
      <c r="M22" s="159"/>
      <c r="N22" s="159"/>
      <c r="O22" s="196"/>
      <c r="P22" s="196"/>
      <c r="Q22" s="86" t="s">
        <v>158</v>
      </c>
    </row>
    <row r="23" spans="1:17" ht="5.0999999999999996" customHeight="1" thickBot="1" x14ac:dyDescent="0.3">
      <c r="A23" s="89"/>
      <c r="B23" s="89"/>
      <c r="C23" s="89"/>
      <c r="D23" s="89"/>
      <c r="E23" s="18"/>
      <c r="F23" s="89"/>
      <c r="G23" s="18"/>
      <c r="H23" s="18"/>
      <c r="I23" s="18"/>
      <c r="J23" s="89"/>
      <c r="K23" s="89"/>
      <c r="L23" s="89"/>
      <c r="M23" s="89"/>
      <c r="N23" s="89"/>
      <c r="O23" s="18"/>
      <c r="P23" s="18"/>
      <c r="Q23" s="18"/>
    </row>
    <row r="24" spans="1:17" ht="20.100000000000001" customHeight="1" thickBot="1" x14ac:dyDescent="0.3">
      <c r="A24" s="197" t="s">
        <v>227</v>
      </c>
      <c r="B24" s="198"/>
      <c r="C24" s="198"/>
      <c r="D24" s="198"/>
      <c r="E24" s="198"/>
      <c r="F24" s="105"/>
      <c r="G24" s="106"/>
      <c r="H24" s="106"/>
      <c r="I24" s="107"/>
      <c r="J24" s="108"/>
      <c r="K24" s="181" t="s">
        <v>11</v>
      </c>
      <c r="L24" s="181"/>
      <c r="M24" s="181"/>
      <c r="N24" s="181"/>
      <c r="O24" s="184"/>
      <c r="P24" s="184"/>
      <c r="Q24" s="24" t="s">
        <v>7</v>
      </c>
    </row>
    <row r="25" spans="1:17" ht="5.0999999999999996" customHeight="1" thickBot="1" x14ac:dyDescent="0.3">
      <c r="A25" s="89"/>
      <c r="B25" s="89"/>
      <c r="C25" s="89"/>
      <c r="D25" s="89"/>
      <c r="E25" s="18"/>
      <c r="F25" s="89"/>
      <c r="G25" s="18"/>
      <c r="H25" s="18"/>
      <c r="I25" s="18"/>
      <c r="J25" s="89"/>
      <c r="K25" s="89"/>
      <c r="L25" s="89"/>
      <c r="M25" s="89"/>
      <c r="N25" s="89"/>
      <c r="O25" s="18"/>
      <c r="P25" s="18"/>
      <c r="Q25" s="18"/>
    </row>
    <row r="26" spans="1:17" ht="20.100000000000001" customHeight="1" x14ac:dyDescent="0.25">
      <c r="A26" s="199" t="s">
        <v>228</v>
      </c>
      <c r="B26" s="200"/>
      <c r="C26" s="200"/>
      <c r="D26" s="200"/>
      <c r="E26" s="200"/>
      <c r="F26" s="109"/>
      <c r="G26" s="110"/>
      <c r="H26" s="110"/>
      <c r="I26" s="110"/>
      <c r="J26" s="111"/>
      <c r="K26" s="201" t="s">
        <v>11</v>
      </c>
      <c r="L26" s="201"/>
      <c r="M26" s="201"/>
      <c r="N26" s="201"/>
      <c r="O26" s="202"/>
      <c r="P26" s="202"/>
      <c r="Q26" s="49" t="s">
        <v>7</v>
      </c>
    </row>
    <row r="27" spans="1:17" ht="20.100000000000001" customHeight="1" x14ac:dyDescent="0.25">
      <c r="A27" s="112"/>
      <c r="B27" s="113"/>
      <c r="C27" s="113"/>
      <c r="D27" s="113"/>
      <c r="E27" s="91"/>
      <c r="F27" s="83"/>
      <c r="G27" s="91"/>
      <c r="H27" s="91"/>
      <c r="I27" s="91"/>
      <c r="J27" s="83"/>
      <c r="K27" s="203" t="s">
        <v>209</v>
      </c>
      <c r="L27" s="203"/>
      <c r="M27" s="203"/>
      <c r="N27" s="203"/>
      <c r="O27" s="204">
        <f>O26*2</f>
        <v>0</v>
      </c>
      <c r="P27" s="204"/>
      <c r="Q27" s="46" t="s">
        <v>229</v>
      </c>
    </row>
    <row r="28" spans="1:17" ht="20.100000000000001" customHeight="1" thickBot="1" x14ac:dyDescent="0.3">
      <c r="A28" s="103"/>
      <c r="B28" s="85"/>
      <c r="C28" s="85"/>
      <c r="D28" s="85"/>
      <c r="E28" s="3"/>
      <c r="F28" s="85"/>
      <c r="G28" s="3"/>
      <c r="H28" s="3"/>
      <c r="I28" s="3"/>
      <c r="J28" s="85"/>
      <c r="K28" s="159" t="s">
        <v>230</v>
      </c>
      <c r="L28" s="159"/>
      <c r="M28" s="159"/>
      <c r="N28" s="159"/>
      <c r="O28" s="159"/>
      <c r="P28" s="159"/>
      <c r="Q28" s="164"/>
    </row>
    <row r="29" spans="1:17" ht="5.0999999999999996" customHeight="1" x14ac:dyDescent="0.25">
      <c r="A29" s="89"/>
      <c r="B29" s="89"/>
      <c r="C29" s="89"/>
      <c r="D29" s="89"/>
      <c r="E29" s="18"/>
      <c r="F29" s="114"/>
      <c r="G29" s="115"/>
      <c r="H29" s="18"/>
      <c r="I29" s="18"/>
      <c r="J29" s="89"/>
      <c r="K29" s="18"/>
      <c r="L29" s="18"/>
      <c r="M29" s="18"/>
      <c r="N29" s="89"/>
      <c r="O29" s="18"/>
      <c r="P29" s="18"/>
      <c r="Q29" s="18"/>
    </row>
    <row r="30" spans="1:17" ht="13.5" customHeight="1" x14ac:dyDescent="0.25">
      <c r="A30" s="89"/>
      <c r="B30" s="89"/>
      <c r="C30" s="89"/>
      <c r="D30" s="90"/>
      <c r="E30" s="115"/>
      <c r="F30" s="116"/>
      <c r="G30" s="115"/>
      <c r="H30" s="21"/>
      <c r="I30" s="21"/>
      <c r="J30" s="162" t="s">
        <v>15</v>
      </c>
      <c r="K30" s="162"/>
      <c r="L30" s="162"/>
      <c r="M30" s="162"/>
      <c r="N30" s="162"/>
      <c r="O30" s="163">
        <f>O22+O24+O26</f>
        <v>0</v>
      </c>
      <c r="P30" s="163"/>
      <c r="Q30" s="117" t="s">
        <v>158</v>
      </c>
    </row>
    <row r="31" spans="1:17" ht="5.0999999999999996" customHeight="1" x14ac:dyDescent="0.25">
      <c r="A31" s="15"/>
      <c r="B31" s="15"/>
      <c r="C31" s="15"/>
      <c r="D31" s="12"/>
      <c r="E31" s="6"/>
      <c r="F31" s="95"/>
      <c r="G31" s="6"/>
      <c r="H31" s="21"/>
      <c r="I31" s="21"/>
      <c r="J31" s="84"/>
      <c r="K31" s="77"/>
      <c r="L31" s="77"/>
      <c r="M31" s="77"/>
      <c r="N31" s="84"/>
      <c r="O31" s="78"/>
      <c r="P31" s="78"/>
      <c r="Q31" s="50"/>
    </row>
    <row r="32" spans="1:17" ht="18.75" x14ac:dyDescent="0.25">
      <c r="A32" s="210" t="s">
        <v>221</v>
      </c>
      <c r="B32" s="211"/>
      <c r="C32" s="211"/>
      <c r="D32" s="211"/>
      <c r="E32" s="211"/>
      <c r="F32" s="211"/>
      <c r="G32" s="211"/>
      <c r="H32" s="211"/>
      <c r="I32" s="211"/>
      <c r="J32" s="211"/>
      <c r="K32" s="211"/>
      <c r="L32" s="211"/>
      <c r="M32" s="211"/>
      <c r="N32" s="211"/>
      <c r="O32" s="211"/>
      <c r="P32" s="211"/>
      <c r="Q32" s="211"/>
    </row>
    <row r="33" spans="1:17" ht="13.5" customHeight="1" thickBot="1" x14ac:dyDescent="0.3">
      <c r="A33" s="15"/>
      <c r="B33" s="15"/>
      <c r="C33" s="15"/>
      <c r="D33" s="12"/>
      <c r="E33" s="6"/>
      <c r="F33" s="95"/>
      <c r="G33" s="6"/>
      <c r="H33" s="21"/>
      <c r="I33" s="21"/>
      <c r="J33" s="84"/>
      <c r="K33" s="77"/>
      <c r="L33" s="77"/>
      <c r="M33" s="77"/>
      <c r="N33" s="84"/>
      <c r="O33" s="78"/>
      <c r="P33" s="78"/>
      <c r="Q33" s="50"/>
    </row>
    <row r="34" spans="1:17" ht="20.100000000000001" customHeight="1" x14ac:dyDescent="0.25">
      <c r="A34" s="185" t="s">
        <v>231</v>
      </c>
      <c r="B34" s="186"/>
      <c r="C34" s="186"/>
      <c r="D34" s="186"/>
      <c r="E34" s="186"/>
      <c r="F34" s="186"/>
      <c r="G34" s="186"/>
      <c r="H34" s="186"/>
      <c r="I34" s="186"/>
      <c r="J34" s="186"/>
      <c r="K34" s="186"/>
      <c r="L34" s="186"/>
      <c r="M34" s="186"/>
      <c r="N34" s="186"/>
      <c r="O34" s="186"/>
      <c r="P34" s="186"/>
      <c r="Q34" s="187"/>
    </row>
    <row r="35" spans="1:17" ht="30" customHeight="1" x14ac:dyDescent="0.25">
      <c r="A35" s="19" t="s">
        <v>3</v>
      </c>
      <c r="B35" s="13" t="s">
        <v>190</v>
      </c>
      <c r="C35" s="13" t="s">
        <v>210</v>
      </c>
      <c r="D35" s="14" t="s">
        <v>4</v>
      </c>
      <c r="E35" s="170" t="s">
        <v>191</v>
      </c>
      <c r="F35" s="171"/>
      <c r="G35" s="30" t="s">
        <v>192</v>
      </c>
      <c r="H35" s="170" t="s">
        <v>220</v>
      </c>
      <c r="I35" s="247"/>
      <c r="J35" s="171"/>
      <c r="K35" s="170" t="s">
        <v>225</v>
      </c>
      <c r="L35" s="214"/>
      <c r="M35" s="214"/>
      <c r="N35" s="215"/>
      <c r="O35" s="173" t="s">
        <v>5</v>
      </c>
      <c r="P35" s="173"/>
      <c r="Q35" s="174"/>
    </row>
    <row r="36" spans="1:17" ht="20.100000000000001" customHeight="1" x14ac:dyDescent="0.25">
      <c r="A36" s="31"/>
      <c r="B36" s="32"/>
      <c r="C36" s="47"/>
      <c r="D36" s="36"/>
      <c r="E36" s="35"/>
      <c r="F36" s="80" t="s">
        <v>6</v>
      </c>
      <c r="G36" s="34"/>
      <c r="H36" s="175">
        <f t="shared" ref="H36:H48" si="2">E36*G36</f>
        <v>0</v>
      </c>
      <c r="I36" s="175"/>
      <c r="J36" s="80" t="s">
        <v>6</v>
      </c>
      <c r="K36" s="207"/>
      <c r="L36" s="208"/>
      <c r="M36" s="209"/>
      <c r="N36" s="80" t="s">
        <v>6</v>
      </c>
      <c r="O36" s="176">
        <f t="shared" ref="O36:O48" si="3">IF(H36-K36&lt;0,0,H36-K36)</f>
        <v>0</v>
      </c>
      <c r="P36" s="176"/>
      <c r="Q36" s="22" t="s">
        <v>6</v>
      </c>
    </row>
    <row r="37" spans="1:17" ht="20.100000000000001" customHeight="1" x14ac:dyDescent="0.25">
      <c r="A37" s="31"/>
      <c r="B37" s="32"/>
      <c r="C37" s="47"/>
      <c r="D37" s="36"/>
      <c r="E37" s="35"/>
      <c r="F37" s="80" t="s">
        <v>6</v>
      </c>
      <c r="G37" s="32"/>
      <c r="H37" s="175">
        <f t="shared" si="2"/>
        <v>0</v>
      </c>
      <c r="I37" s="175"/>
      <c r="J37" s="80" t="s">
        <v>6</v>
      </c>
      <c r="K37" s="207"/>
      <c r="L37" s="208"/>
      <c r="M37" s="209"/>
      <c r="N37" s="80" t="s">
        <v>6</v>
      </c>
      <c r="O37" s="176">
        <f t="shared" si="3"/>
        <v>0</v>
      </c>
      <c r="P37" s="176"/>
      <c r="Q37" s="22" t="s">
        <v>6</v>
      </c>
    </row>
    <row r="38" spans="1:17" ht="20.100000000000001" customHeight="1" x14ac:dyDescent="0.25">
      <c r="A38" s="31"/>
      <c r="B38" s="32"/>
      <c r="C38" s="47"/>
      <c r="D38" s="36"/>
      <c r="E38" s="35"/>
      <c r="F38" s="80" t="s">
        <v>6</v>
      </c>
      <c r="G38" s="32"/>
      <c r="H38" s="175">
        <f t="shared" si="2"/>
        <v>0</v>
      </c>
      <c r="I38" s="175"/>
      <c r="J38" s="80" t="s">
        <v>6</v>
      </c>
      <c r="K38" s="207"/>
      <c r="L38" s="208"/>
      <c r="M38" s="209"/>
      <c r="N38" s="80" t="s">
        <v>6</v>
      </c>
      <c r="O38" s="176">
        <f t="shared" si="3"/>
        <v>0</v>
      </c>
      <c r="P38" s="176"/>
      <c r="Q38" s="22" t="s">
        <v>6</v>
      </c>
    </row>
    <row r="39" spans="1:17" ht="20.100000000000001" customHeight="1" x14ac:dyDescent="0.25">
      <c r="A39" s="31"/>
      <c r="B39" s="32"/>
      <c r="C39" s="47"/>
      <c r="D39" s="36"/>
      <c r="E39" s="35"/>
      <c r="F39" s="80" t="s">
        <v>6</v>
      </c>
      <c r="G39" s="32"/>
      <c r="H39" s="175">
        <f t="shared" si="2"/>
        <v>0</v>
      </c>
      <c r="I39" s="175"/>
      <c r="J39" s="80" t="s">
        <v>6</v>
      </c>
      <c r="K39" s="207"/>
      <c r="L39" s="208"/>
      <c r="M39" s="209"/>
      <c r="N39" s="80" t="s">
        <v>6</v>
      </c>
      <c r="O39" s="176">
        <f t="shared" si="3"/>
        <v>0</v>
      </c>
      <c r="P39" s="176"/>
      <c r="Q39" s="22" t="s">
        <v>6</v>
      </c>
    </row>
    <row r="40" spans="1:17" ht="20.100000000000001" customHeight="1" x14ac:dyDescent="0.25">
      <c r="A40" s="31"/>
      <c r="B40" s="32"/>
      <c r="C40" s="47"/>
      <c r="D40" s="36"/>
      <c r="E40" s="35"/>
      <c r="F40" s="80" t="s">
        <v>6</v>
      </c>
      <c r="G40" s="32"/>
      <c r="H40" s="175">
        <f t="shared" si="2"/>
        <v>0</v>
      </c>
      <c r="I40" s="175"/>
      <c r="J40" s="80" t="s">
        <v>6</v>
      </c>
      <c r="K40" s="207"/>
      <c r="L40" s="208"/>
      <c r="M40" s="209"/>
      <c r="N40" s="80" t="s">
        <v>6</v>
      </c>
      <c r="O40" s="176">
        <f t="shared" si="3"/>
        <v>0</v>
      </c>
      <c r="P40" s="176"/>
      <c r="Q40" s="22" t="s">
        <v>6</v>
      </c>
    </row>
    <row r="41" spans="1:17" ht="20.100000000000001" customHeight="1" x14ac:dyDescent="0.25">
      <c r="A41" s="31"/>
      <c r="B41" s="32"/>
      <c r="C41" s="47"/>
      <c r="D41" s="36"/>
      <c r="E41" s="35"/>
      <c r="F41" s="80" t="s">
        <v>6</v>
      </c>
      <c r="G41" s="32"/>
      <c r="H41" s="175">
        <f t="shared" si="2"/>
        <v>0</v>
      </c>
      <c r="I41" s="175"/>
      <c r="J41" s="80" t="s">
        <v>6</v>
      </c>
      <c r="K41" s="207"/>
      <c r="L41" s="208"/>
      <c r="M41" s="209"/>
      <c r="N41" s="80" t="s">
        <v>6</v>
      </c>
      <c r="O41" s="176">
        <f t="shared" si="3"/>
        <v>0</v>
      </c>
      <c r="P41" s="176"/>
      <c r="Q41" s="22" t="s">
        <v>6</v>
      </c>
    </row>
    <row r="42" spans="1:17" ht="20.100000000000001" customHeight="1" x14ac:dyDescent="0.25">
      <c r="A42" s="31"/>
      <c r="B42" s="32"/>
      <c r="C42" s="47"/>
      <c r="D42" s="36"/>
      <c r="E42" s="35"/>
      <c r="F42" s="80" t="s">
        <v>6</v>
      </c>
      <c r="G42" s="32"/>
      <c r="H42" s="175">
        <f t="shared" si="2"/>
        <v>0</v>
      </c>
      <c r="I42" s="175"/>
      <c r="J42" s="80" t="s">
        <v>6</v>
      </c>
      <c r="K42" s="207"/>
      <c r="L42" s="208"/>
      <c r="M42" s="209"/>
      <c r="N42" s="80" t="s">
        <v>6</v>
      </c>
      <c r="O42" s="176">
        <f t="shared" si="3"/>
        <v>0</v>
      </c>
      <c r="P42" s="176"/>
      <c r="Q42" s="22" t="s">
        <v>6</v>
      </c>
    </row>
    <row r="43" spans="1:17" ht="20.100000000000001" customHeight="1" x14ac:dyDescent="0.25">
      <c r="A43" s="31"/>
      <c r="B43" s="32"/>
      <c r="C43" s="47"/>
      <c r="D43" s="36"/>
      <c r="E43" s="35"/>
      <c r="F43" s="80" t="s">
        <v>6</v>
      </c>
      <c r="G43" s="32"/>
      <c r="H43" s="175">
        <f t="shared" si="2"/>
        <v>0</v>
      </c>
      <c r="I43" s="175"/>
      <c r="J43" s="80" t="s">
        <v>6</v>
      </c>
      <c r="K43" s="207"/>
      <c r="L43" s="208"/>
      <c r="M43" s="209"/>
      <c r="N43" s="80" t="s">
        <v>6</v>
      </c>
      <c r="O43" s="176">
        <f t="shared" si="3"/>
        <v>0</v>
      </c>
      <c r="P43" s="176"/>
      <c r="Q43" s="22" t="s">
        <v>6</v>
      </c>
    </row>
    <row r="44" spans="1:17" ht="20.100000000000001" customHeight="1" x14ac:dyDescent="0.25">
      <c r="A44" s="31"/>
      <c r="B44" s="32"/>
      <c r="C44" s="47"/>
      <c r="D44" s="36"/>
      <c r="E44" s="35"/>
      <c r="F44" s="80" t="s">
        <v>6</v>
      </c>
      <c r="G44" s="32"/>
      <c r="H44" s="175">
        <f t="shared" si="2"/>
        <v>0</v>
      </c>
      <c r="I44" s="175"/>
      <c r="J44" s="80" t="s">
        <v>6</v>
      </c>
      <c r="K44" s="207"/>
      <c r="L44" s="208"/>
      <c r="M44" s="209"/>
      <c r="N44" s="80" t="s">
        <v>6</v>
      </c>
      <c r="O44" s="176">
        <f t="shared" si="3"/>
        <v>0</v>
      </c>
      <c r="P44" s="176"/>
      <c r="Q44" s="22" t="s">
        <v>6</v>
      </c>
    </row>
    <row r="45" spans="1:17" ht="20.100000000000001" customHeight="1" x14ac:dyDescent="0.25">
      <c r="A45" s="31"/>
      <c r="B45" s="32"/>
      <c r="C45" s="47"/>
      <c r="D45" s="36"/>
      <c r="E45" s="35"/>
      <c r="F45" s="80" t="s">
        <v>6</v>
      </c>
      <c r="G45" s="32"/>
      <c r="H45" s="175">
        <f t="shared" si="2"/>
        <v>0</v>
      </c>
      <c r="I45" s="175"/>
      <c r="J45" s="80" t="s">
        <v>6</v>
      </c>
      <c r="K45" s="207"/>
      <c r="L45" s="208"/>
      <c r="M45" s="209"/>
      <c r="N45" s="80" t="s">
        <v>6</v>
      </c>
      <c r="O45" s="176">
        <f t="shared" si="3"/>
        <v>0</v>
      </c>
      <c r="P45" s="176"/>
      <c r="Q45" s="22" t="s">
        <v>6</v>
      </c>
    </row>
    <row r="46" spans="1:17" ht="20.100000000000001" customHeight="1" x14ac:dyDescent="0.25">
      <c r="A46" s="31"/>
      <c r="B46" s="32"/>
      <c r="C46" s="47"/>
      <c r="D46" s="36"/>
      <c r="E46" s="35"/>
      <c r="F46" s="80" t="s">
        <v>6</v>
      </c>
      <c r="G46" s="32"/>
      <c r="H46" s="175">
        <f t="shared" si="2"/>
        <v>0</v>
      </c>
      <c r="I46" s="175"/>
      <c r="J46" s="80" t="s">
        <v>6</v>
      </c>
      <c r="K46" s="207"/>
      <c r="L46" s="208"/>
      <c r="M46" s="209"/>
      <c r="N46" s="80" t="s">
        <v>6</v>
      </c>
      <c r="O46" s="176">
        <f t="shared" si="3"/>
        <v>0</v>
      </c>
      <c r="P46" s="176"/>
      <c r="Q46" s="22" t="s">
        <v>6</v>
      </c>
    </row>
    <row r="47" spans="1:17" ht="20.100000000000001" customHeight="1" x14ac:dyDescent="0.25">
      <c r="A47" s="31"/>
      <c r="B47" s="32"/>
      <c r="C47" s="47"/>
      <c r="D47" s="36"/>
      <c r="E47" s="35"/>
      <c r="F47" s="80" t="s">
        <v>6</v>
      </c>
      <c r="G47" s="32"/>
      <c r="H47" s="175">
        <f t="shared" si="2"/>
        <v>0</v>
      </c>
      <c r="I47" s="175"/>
      <c r="J47" s="80" t="s">
        <v>6</v>
      </c>
      <c r="K47" s="207"/>
      <c r="L47" s="208"/>
      <c r="M47" s="209"/>
      <c r="N47" s="80" t="s">
        <v>6</v>
      </c>
      <c r="O47" s="176">
        <f t="shared" si="3"/>
        <v>0</v>
      </c>
      <c r="P47" s="176"/>
      <c r="Q47" s="22" t="s">
        <v>6</v>
      </c>
    </row>
    <row r="48" spans="1:17" ht="20.100000000000001" customHeight="1" thickBot="1" x14ac:dyDescent="0.3">
      <c r="A48" s="31"/>
      <c r="B48" s="32"/>
      <c r="C48" s="47"/>
      <c r="D48" s="36"/>
      <c r="E48" s="35"/>
      <c r="F48" s="10" t="s">
        <v>6</v>
      </c>
      <c r="G48" s="32"/>
      <c r="H48" s="175">
        <f t="shared" si="2"/>
        <v>0</v>
      </c>
      <c r="I48" s="175"/>
      <c r="J48" s="10" t="s">
        <v>6</v>
      </c>
      <c r="K48" s="207"/>
      <c r="L48" s="208"/>
      <c r="M48" s="209"/>
      <c r="N48" s="10" t="s">
        <v>7</v>
      </c>
      <c r="O48" s="176">
        <f t="shared" si="3"/>
        <v>0</v>
      </c>
      <c r="P48" s="176"/>
      <c r="Q48" s="27" t="s">
        <v>6</v>
      </c>
    </row>
    <row r="49" spans="1:17" ht="20.100000000000001" customHeight="1" thickBot="1" x14ac:dyDescent="0.3">
      <c r="A49" s="241" t="s">
        <v>156</v>
      </c>
      <c r="B49" s="242"/>
      <c r="C49" s="242"/>
      <c r="D49" s="243"/>
      <c r="E49" s="158">
        <f>SUM(E36:E48)</f>
        <v>0</v>
      </c>
      <c r="F49" s="11" t="s">
        <v>6</v>
      </c>
      <c r="G49" s="11"/>
      <c r="H49" s="194">
        <f>SUM(H36:I48)</f>
        <v>0</v>
      </c>
      <c r="I49" s="195"/>
      <c r="J49" s="10" t="s">
        <v>6</v>
      </c>
      <c r="K49" s="182">
        <f>SUM(K36:M48)</f>
        <v>0</v>
      </c>
      <c r="L49" s="182"/>
      <c r="M49" s="182"/>
      <c r="N49" s="11" t="s">
        <v>7</v>
      </c>
      <c r="O49" s="183">
        <f>SUM(O36:P48)</f>
        <v>0</v>
      </c>
      <c r="P49" s="183"/>
      <c r="Q49" s="48" t="s">
        <v>7</v>
      </c>
    </row>
    <row r="50" spans="1:17" ht="5.0999999999999996" customHeight="1" thickBot="1" x14ac:dyDescent="0.3">
      <c r="A50" s="15"/>
      <c r="B50" s="15"/>
      <c r="C50" s="15"/>
      <c r="D50" s="15"/>
      <c r="E50" s="17"/>
      <c r="F50" s="15"/>
      <c r="G50" s="17"/>
      <c r="H50" s="17"/>
      <c r="I50" s="17"/>
      <c r="J50" s="15"/>
      <c r="K50" s="17"/>
      <c r="L50" s="17"/>
      <c r="M50" s="17"/>
      <c r="N50" s="15"/>
      <c r="O50" s="155" t="s">
        <v>157</v>
      </c>
      <c r="P50" s="156"/>
      <c r="Q50" s="2"/>
    </row>
    <row r="51" spans="1:17" s="17" customFormat="1" ht="20.100000000000001" customHeight="1" thickBot="1" x14ac:dyDescent="0.3">
      <c r="A51" s="97" t="s">
        <v>232</v>
      </c>
      <c r="B51" s="41"/>
      <c r="C51" s="41"/>
      <c r="D51" s="94" t="s">
        <v>233</v>
      </c>
      <c r="E51" s="41"/>
      <c r="F51" s="96"/>
      <c r="G51" s="5"/>
      <c r="H51" s="5"/>
      <c r="I51" s="7"/>
      <c r="J51" s="93"/>
      <c r="K51" s="253" t="s">
        <v>16</v>
      </c>
      <c r="L51" s="253"/>
      <c r="M51" s="253"/>
      <c r="N51" s="253"/>
      <c r="O51" s="212">
        <f>附件一!L39+附件一!L79</f>
        <v>0</v>
      </c>
      <c r="P51" s="212"/>
      <c r="Q51" s="24" t="s">
        <v>7</v>
      </c>
    </row>
    <row r="52" spans="1:17" s="17" customFormat="1" ht="5.0999999999999996" customHeight="1" thickBot="1" x14ac:dyDescent="0.3">
      <c r="A52" s="15"/>
      <c r="B52" s="15"/>
      <c r="C52" s="15"/>
      <c r="D52" s="15"/>
      <c r="F52" s="15"/>
      <c r="J52" s="15"/>
      <c r="K52" s="12"/>
      <c r="L52" s="12"/>
      <c r="M52" s="12"/>
      <c r="N52" s="15"/>
      <c r="O52" s="156"/>
      <c r="P52" s="156"/>
      <c r="Q52" s="2"/>
    </row>
    <row r="53" spans="1:17" s="17" customFormat="1" ht="20.100000000000001" customHeight="1" thickBot="1" x14ac:dyDescent="0.3">
      <c r="A53" s="97" t="s">
        <v>234</v>
      </c>
      <c r="B53" s="41"/>
      <c r="C53" s="41"/>
      <c r="D53" s="94" t="s">
        <v>235</v>
      </c>
      <c r="E53" s="41"/>
      <c r="F53" s="96"/>
      <c r="G53" s="5"/>
      <c r="H53" s="5"/>
      <c r="I53" s="7"/>
      <c r="J53" s="93"/>
      <c r="K53" s="252" t="s">
        <v>16</v>
      </c>
      <c r="L53" s="252"/>
      <c r="M53" s="252"/>
      <c r="N53" s="252"/>
      <c r="O53" s="212">
        <f>附件二!L33+附件二!L68</f>
        <v>0</v>
      </c>
      <c r="P53" s="212"/>
      <c r="Q53" s="24" t="s">
        <v>7</v>
      </c>
    </row>
    <row r="54" spans="1:17" s="17" customFormat="1" ht="5.0999999999999996" customHeight="1" thickBot="1" x14ac:dyDescent="0.3">
      <c r="A54" s="15"/>
      <c r="B54" s="15"/>
      <c r="C54" s="15"/>
      <c r="D54" s="15"/>
      <c r="F54" s="15"/>
      <c r="J54" s="15"/>
      <c r="K54" s="12"/>
      <c r="L54" s="12"/>
      <c r="M54" s="12"/>
      <c r="N54" s="15"/>
      <c r="O54" s="157" t="s">
        <v>157</v>
      </c>
      <c r="P54" s="156"/>
      <c r="Q54" s="2"/>
    </row>
    <row r="55" spans="1:17" s="17" customFormat="1" ht="20.100000000000001" customHeight="1" thickBot="1" x14ac:dyDescent="0.3">
      <c r="A55" s="97" t="s">
        <v>236</v>
      </c>
      <c r="B55" s="41"/>
      <c r="C55" s="41"/>
      <c r="D55" s="94" t="s">
        <v>237</v>
      </c>
      <c r="E55" s="41"/>
      <c r="F55" s="96"/>
      <c r="G55" s="5"/>
      <c r="H55" s="5"/>
      <c r="I55" s="7"/>
      <c r="J55" s="93"/>
      <c r="K55" s="252" t="s">
        <v>16</v>
      </c>
      <c r="L55" s="252"/>
      <c r="M55" s="252"/>
      <c r="N55" s="252"/>
      <c r="O55" s="212">
        <f>附件三!N32</f>
        <v>0</v>
      </c>
      <c r="P55" s="212"/>
      <c r="Q55" s="24" t="s">
        <v>7</v>
      </c>
    </row>
    <row r="56" spans="1:17" ht="20.100000000000001" customHeight="1" x14ac:dyDescent="0.25">
      <c r="A56" s="15"/>
      <c r="B56" s="15"/>
      <c r="C56" s="15"/>
      <c r="D56" s="15"/>
      <c r="E56" s="17"/>
      <c r="F56" s="15"/>
      <c r="G56" s="17"/>
      <c r="H56" s="17"/>
      <c r="I56" s="17"/>
      <c r="J56" s="15"/>
      <c r="K56" s="249" t="s">
        <v>212</v>
      </c>
      <c r="L56" s="249"/>
      <c r="M56" s="249"/>
      <c r="N56" s="249"/>
      <c r="O56" s="250">
        <f>H49</f>
        <v>0</v>
      </c>
      <c r="P56" s="250"/>
      <c r="Q56" s="50" t="s">
        <v>158</v>
      </c>
    </row>
    <row r="57" spans="1:17" ht="20.100000000000001" customHeight="1" x14ac:dyDescent="0.25">
      <c r="A57" s="15"/>
      <c r="B57" s="15"/>
      <c r="C57" s="15"/>
      <c r="D57" s="15"/>
      <c r="E57" s="17"/>
      <c r="F57" s="15"/>
      <c r="G57" s="17"/>
      <c r="H57" s="17"/>
      <c r="I57" s="17"/>
      <c r="J57" s="15"/>
      <c r="K57" s="251" t="s">
        <v>17</v>
      </c>
      <c r="L57" s="251"/>
      <c r="M57" s="251"/>
      <c r="N57" s="251"/>
      <c r="O57" s="248">
        <f>O51+O53+O55</f>
        <v>0</v>
      </c>
      <c r="P57" s="248"/>
      <c r="Q57" s="50" t="s">
        <v>158</v>
      </c>
    </row>
    <row r="58" spans="1:17" ht="20.100000000000001" customHeight="1" thickBot="1" x14ac:dyDescent="0.3">
      <c r="A58" s="254" t="s">
        <v>238</v>
      </c>
      <c r="B58" s="254"/>
      <c r="C58" s="254"/>
      <c r="D58" s="254"/>
      <c r="E58" s="254"/>
      <c r="F58" s="254"/>
      <c r="G58" s="254"/>
      <c r="H58" s="254"/>
      <c r="I58" s="254"/>
      <c r="J58" s="254"/>
      <c r="K58" s="254"/>
      <c r="L58" s="254"/>
      <c r="M58" s="254"/>
      <c r="N58" s="254"/>
      <c r="O58" s="254"/>
      <c r="P58" s="254"/>
      <c r="Q58" s="254"/>
    </row>
    <row r="59" spans="1:17" ht="20.100000000000001" customHeight="1" x14ac:dyDescent="0.25">
      <c r="A59" s="235" t="s">
        <v>193</v>
      </c>
      <c r="B59" s="236"/>
      <c r="C59" s="236"/>
      <c r="D59" s="232"/>
      <c r="E59" s="232"/>
      <c r="F59" s="232"/>
      <c r="G59" s="236" t="s">
        <v>194</v>
      </c>
      <c r="H59" s="232"/>
      <c r="I59" s="232"/>
      <c r="J59" s="232"/>
      <c r="K59" s="236" t="s">
        <v>195</v>
      </c>
      <c r="L59" s="236"/>
      <c r="M59" s="236"/>
      <c r="N59" s="226"/>
      <c r="O59" s="226"/>
      <c r="P59" s="226"/>
      <c r="Q59" s="227"/>
    </row>
    <row r="60" spans="1:17" ht="20.100000000000001" customHeight="1" x14ac:dyDescent="0.25">
      <c r="A60" s="237"/>
      <c r="B60" s="238"/>
      <c r="C60" s="238"/>
      <c r="D60" s="233"/>
      <c r="E60" s="233"/>
      <c r="F60" s="233"/>
      <c r="G60" s="238"/>
      <c r="H60" s="233"/>
      <c r="I60" s="233"/>
      <c r="J60" s="233"/>
      <c r="K60" s="238"/>
      <c r="L60" s="238"/>
      <c r="M60" s="238"/>
      <c r="N60" s="228"/>
      <c r="O60" s="228"/>
      <c r="P60" s="228"/>
      <c r="Q60" s="229"/>
    </row>
    <row r="61" spans="1:17" ht="20.100000000000001" customHeight="1" thickBot="1" x14ac:dyDescent="0.3">
      <c r="A61" s="239"/>
      <c r="B61" s="240"/>
      <c r="C61" s="240"/>
      <c r="D61" s="234"/>
      <c r="E61" s="234"/>
      <c r="F61" s="234"/>
      <c r="G61" s="240"/>
      <c r="H61" s="234"/>
      <c r="I61" s="234"/>
      <c r="J61" s="234"/>
      <c r="K61" s="240"/>
      <c r="L61" s="240"/>
      <c r="M61" s="240"/>
      <c r="N61" s="230"/>
      <c r="O61" s="230"/>
      <c r="P61" s="230"/>
      <c r="Q61" s="231"/>
    </row>
    <row r="62" spans="1:17" ht="19.7" customHeight="1" x14ac:dyDescent="0.25">
      <c r="A62" s="193" t="s">
        <v>181</v>
      </c>
      <c r="B62" s="193"/>
      <c r="C62" s="193"/>
      <c r="D62" s="193"/>
      <c r="E62" s="193"/>
      <c r="F62" s="193"/>
      <c r="G62" s="193"/>
      <c r="H62" s="193"/>
      <c r="I62" s="193"/>
      <c r="J62" s="193"/>
      <c r="K62" s="193"/>
      <c r="L62" s="193"/>
      <c r="M62" s="193"/>
      <c r="N62" s="193"/>
      <c r="O62" s="193"/>
      <c r="P62" s="193"/>
      <c r="Q62" s="193"/>
    </row>
    <row r="63" spans="1:17" ht="19.7" customHeight="1" x14ac:dyDescent="0.25">
      <c r="A63" s="26" t="s">
        <v>241</v>
      </c>
      <c r="B63" s="23"/>
      <c r="C63" s="23"/>
      <c r="D63" s="20"/>
      <c r="E63" s="20"/>
      <c r="F63" s="23"/>
      <c r="G63" s="20"/>
      <c r="H63" s="20"/>
      <c r="I63" s="20"/>
      <c r="J63" s="23"/>
      <c r="K63" s="20"/>
      <c r="L63" s="20"/>
      <c r="M63" s="26"/>
      <c r="N63" s="23"/>
      <c r="O63" s="26"/>
      <c r="P63" s="26"/>
      <c r="Q63" s="1"/>
    </row>
    <row r="64" spans="1:17" ht="19.7" customHeight="1" x14ac:dyDescent="0.25">
      <c r="A64" s="26" t="s">
        <v>18</v>
      </c>
      <c r="B64" s="23"/>
      <c r="C64" s="26"/>
      <c r="D64" s="26"/>
      <c r="E64" s="20"/>
      <c r="F64" s="23"/>
      <c r="G64" s="26"/>
      <c r="H64" s="26"/>
      <c r="I64" s="26"/>
      <c r="J64" s="23"/>
      <c r="K64" s="26"/>
      <c r="L64" s="26"/>
      <c r="M64" s="26"/>
      <c r="N64" s="23"/>
      <c r="O64" s="26"/>
      <c r="P64" s="26"/>
      <c r="Q64" s="1"/>
    </row>
    <row r="65" spans="1:17" ht="19.7" customHeight="1" x14ac:dyDescent="0.25">
      <c r="A65" s="26" t="s">
        <v>267</v>
      </c>
      <c r="B65" s="23"/>
      <c r="C65" s="26"/>
      <c r="D65" s="26"/>
      <c r="E65" s="20"/>
      <c r="F65" s="23"/>
      <c r="G65" s="26"/>
      <c r="H65" s="26"/>
      <c r="I65" s="26"/>
      <c r="J65" s="23"/>
      <c r="K65" s="26"/>
      <c r="L65" s="26"/>
      <c r="M65" s="26"/>
      <c r="N65" s="23"/>
      <c r="O65" s="26"/>
      <c r="P65" s="26"/>
      <c r="Q65" s="1"/>
    </row>
    <row r="66" spans="1:17" ht="19.7" customHeight="1" x14ac:dyDescent="0.25">
      <c r="A66" s="26" t="s">
        <v>268</v>
      </c>
      <c r="B66" s="23"/>
      <c r="C66" s="26"/>
      <c r="D66" s="26"/>
      <c r="E66" s="20"/>
      <c r="F66" s="23"/>
      <c r="G66" s="26"/>
      <c r="H66" s="26"/>
      <c r="I66" s="26"/>
      <c r="J66" s="23"/>
      <c r="K66" s="26"/>
      <c r="L66" s="26"/>
      <c r="M66" s="26"/>
      <c r="N66" s="23"/>
      <c r="O66" s="26"/>
      <c r="P66" s="26"/>
      <c r="Q66" s="1"/>
    </row>
    <row r="67" spans="1:17" ht="19.7" customHeight="1" x14ac:dyDescent="0.25">
      <c r="A67" s="26" t="s">
        <v>259</v>
      </c>
      <c r="B67" s="23"/>
      <c r="C67" s="26"/>
      <c r="D67" s="26"/>
      <c r="E67" s="20"/>
      <c r="F67" s="23"/>
      <c r="G67" s="26"/>
      <c r="H67" s="26"/>
      <c r="I67" s="26"/>
      <c r="J67" s="23"/>
      <c r="K67" s="26"/>
      <c r="L67" s="26"/>
      <c r="M67" s="26"/>
      <c r="N67" s="23"/>
      <c r="O67" s="26"/>
      <c r="P67" s="26"/>
      <c r="Q67" s="1"/>
    </row>
    <row r="68" spans="1:17" ht="19.7" customHeight="1" x14ac:dyDescent="0.25">
      <c r="A68" s="26" t="s">
        <v>260</v>
      </c>
      <c r="B68" s="23"/>
      <c r="C68" s="26"/>
      <c r="D68" s="26"/>
      <c r="E68" s="20"/>
      <c r="F68" s="23"/>
      <c r="G68" s="26"/>
      <c r="H68" s="26"/>
      <c r="I68" s="26"/>
      <c r="J68" s="23"/>
      <c r="K68" s="26"/>
      <c r="L68" s="26"/>
      <c r="M68" s="26"/>
      <c r="N68" s="23"/>
      <c r="O68" s="26"/>
      <c r="P68" s="26"/>
      <c r="Q68" s="1"/>
    </row>
    <row r="69" spans="1:17" ht="19.7" customHeight="1" x14ac:dyDescent="0.25">
      <c r="A69" s="39"/>
      <c r="B69" s="23"/>
      <c r="C69" s="39"/>
      <c r="D69" s="39"/>
      <c r="E69" s="20"/>
      <c r="F69" s="23"/>
      <c r="G69" s="39"/>
      <c r="H69" s="39"/>
      <c r="I69" s="39"/>
      <c r="J69" s="23"/>
      <c r="K69" s="39"/>
      <c r="L69" s="39"/>
      <c r="M69" s="39"/>
      <c r="N69" s="23"/>
      <c r="O69" s="39"/>
      <c r="P69" s="39"/>
      <c r="Q69" s="1"/>
    </row>
    <row r="70" spans="1:17" ht="19.7" customHeight="1" x14ac:dyDescent="0.25">
      <c r="A70" s="26" t="s">
        <v>222</v>
      </c>
      <c r="B70" s="23"/>
      <c r="C70" s="26"/>
      <c r="D70" s="26"/>
      <c r="E70" s="20"/>
      <c r="F70" s="23"/>
      <c r="G70" s="26"/>
      <c r="H70" s="26"/>
      <c r="I70" s="26"/>
      <c r="J70" s="23"/>
      <c r="K70" s="26"/>
      <c r="L70" s="26"/>
      <c r="M70" s="26"/>
      <c r="N70" s="23"/>
      <c r="O70" s="26"/>
      <c r="P70" s="26"/>
      <c r="Q70" s="1"/>
    </row>
    <row r="71" spans="1:17" s="25" customFormat="1" ht="19.7" customHeight="1" x14ac:dyDescent="0.25">
      <c r="A71" s="26" t="s">
        <v>261</v>
      </c>
      <c r="B71" s="23"/>
      <c r="C71" s="26"/>
      <c r="D71" s="26"/>
      <c r="E71" s="20"/>
      <c r="F71" s="23"/>
      <c r="G71" s="26"/>
      <c r="H71" s="26"/>
      <c r="I71" s="26"/>
      <c r="J71" s="23"/>
      <c r="K71" s="26"/>
      <c r="L71" s="26"/>
      <c r="M71" s="26"/>
      <c r="N71" s="23"/>
      <c r="O71" s="26"/>
      <c r="P71" s="26"/>
      <c r="Q71" s="26"/>
    </row>
    <row r="72" spans="1:17" s="25" customFormat="1" ht="19.7" customHeight="1" x14ac:dyDescent="0.25">
      <c r="A72" s="26" t="s">
        <v>262</v>
      </c>
      <c r="B72" s="23"/>
      <c r="C72" s="26"/>
      <c r="D72" s="26"/>
      <c r="E72" s="20"/>
      <c r="F72" s="23"/>
      <c r="G72" s="26"/>
      <c r="H72" s="26"/>
      <c r="I72" s="26"/>
      <c r="J72" s="23"/>
      <c r="K72" s="26"/>
      <c r="L72" s="26"/>
      <c r="M72" s="26"/>
      <c r="N72" s="23"/>
      <c r="O72" s="26"/>
      <c r="P72" s="26"/>
      <c r="Q72" s="26"/>
    </row>
    <row r="73" spans="1:17" s="25" customFormat="1" ht="19.7" customHeight="1" x14ac:dyDescent="0.25">
      <c r="A73" s="151" t="s">
        <v>263</v>
      </c>
      <c r="B73" s="23"/>
      <c r="C73" s="151"/>
      <c r="D73" s="151"/>
      <c r="E73" s="20"/>
      <c r="F73" s="23"/>
      <c r="G73" s="151"/>
      <c r="H73" s="151"/>
      <c r="I73" s="151"/>
      <c r="J73" s="23"/>
      <c r="K73" s="151"/>
      <c r="L73" s="151"/>
      <c r="M73" s="151"/>
      <c r="N73" s="23"/>
      <c r="O73" s="151"/>
      <c r="P73" s="151"/>
      <c r="Q73" s="151"/>
    </row>
    <row r="74" spans="1:17" s="25" customFormat="1" ht="19.7" customHeight="1" x14ac:dyDescent="0.25">
      <c r="A74" s="26" t="s">
        <v>264</v>
      </c>
      <c r="B74" s="23"/>
      <c r="C74" s="26"/>
      <c r="D74" s="26"/>
      <c r="E74" s="20"/>
      <c r="F74" s="23"/>
      <c r="G74" s="26"/>
      <c r="H74" s="26"/>
      <c r="I74" s="26"/>
      <c r="J74" s="23"/>
      <c r="K74" s="26"/>
      <c r="L74" s="26"/>
      <c r="M74" s="26"/>
      <c r="N74" s="23"/>
      <c r="O74" s="26"/>
      <c r="P74" s="26"/>
      <c r="Q74" s="26"/>
    </row>
    <row r="75" spans="1:17" s="25" customFormat="1" ht="19.7" customHeight="1" x14ac:dyDescent="0.25">
      <c r="A75" s="39"/>
      <c r="B75" s="23"/>
      <c r="C75" s="39"/>
      <c r="D75" s="39"/>
      <c r="E75" s="20"/>
      <c r="F75" s="23"/>
      <c r="G75" s="39"/>
      <c r="H75" s="39"/>
      <c r="I75" s="39"/>
      <c r="J75" s="23"/>
      <c r="K75" s="39"/>
      <c r="L75" s="39"/>
      <c r="M75" s="39"/>
      <c r="N75" s="23"/>
      <c r="O75" s="39"/>
      <c r="P75" s="39"/>
      <c r="Q75" s="39"/>
    </row>
    <row r="76" spans="1:17" ht="19.7" customHeight="1" x14ac:dyDescent="0.25">
      <c r="A76" s="26" t="s">
        <v>223</v>
      </c>
      <c r="B76" s="23"/>
      <c r="C76" s="26"/>
      <c r="D76" s="26"/>
      <c r="E76" s="20"/>
      <c r="F76" s="23"/>
      <c r="G76" s="26"/>
      <c r="H76" s="26"/>
      <c r="I76" s="26"/>
      <c r="J76" s="23"/>
      <c r="K76" s="26"/>
      <c r="L76" s="26"/>
      <c r="M76" s="26"/>
      <c r="N76" s="23"/>
      <c r="O76" s="26"/>
      <c r="P76" s="26"/>
      <c r="Q76" s="1"/>
    </row>
    <row r="77" spans="1:17" ht="19.7" customHeight="1" x14ac:dyDescent="0.25">
      <c r="A77" s="26" t="s">
        <v>265</v>
      </c>
      <c r="B77" s="23"/>
      <c r="C77" s="26"/>
      <c r="D77" s="26"/>
      <c r="E77" s="20"/>
      <c r="F77" s="23"/>
      <c r="G77" s="26"/>
      <c r="H77" s="26"/>
      <c r="I77" s="26"/>
      <c r="J77" s="23"/>
      <c r="K77" s="26"/>
      <c r="L77" s="26"/>
      <c r="M77" s="26"/>
      <c r="N77" s="23"/>
      <c r="O77" s="26"/>
      <c r="P77" s="26"/>
      <c r="Q77" s="1"/>
    </row>
    <row r="78" spans="1:17" ht="19.7" customHeight="1" x14ac:dyDescent="0.25">
      <c r="A78" s="225" t="s">
        <v>255</v>
      </c>
      <c r="B78" s="225"/>
      <c r="C78" s="225"/>
      <c r="D78" s="225"/>
      <c r="E78" s="225"/>
      <c r="F78" s="225"/>
      <c r="G78" s="225"/>
      <c r="H78" s="225"/>
      <c r="I78" s="225"/>
      <c r="J78" s="225"/>
      <c r="K78" s="225"/>
      <c r="L78" s="225"/>
      <c r="M78" s="225"/>
      <c r="N78" s="225"/>
      <c r="O78" s="225"/>
      <c r="P78" s="225"/>
      <c r="Q78" s="225"/>
    </row>
    <row r="79" spans="1:17" ht="28.35" customHeight="1" x14ac:dyDescent="0.25">
      <c r="A79" s="225" t="s">
        <v>250</v>
      </c>
      <c r="B79" s="225"/>
      <c r="C79" s="225"/>
      <c r="D79" s="225"/>
      <c r="E79" s="225"/>
      <c r="F79" s="225"/>
      <c r="G79" s="225"/>
      <c r="H79" s="225"/>
      <c r="I79" s="225"/>
      <c r="J79" s="225"/>
      <c r="K79" s="225"/>
      <c r="L79" s="225"/>
      <c r="M79" s="225"/>
      <c r="N79" s="225"/>
      <c r="O79" s="225"/>
      <c r="P79" s="225"/>
      <c r="Q79" s="225"/>
    </row>
    <row r="80" spans="1:17" ht="19.7" customHeight="1" x14ac:dyDescent="0.25">
      <c r="A80" s="129"/>
      <c r="B80" s="129"/>
      <c r="C80" s="129"/>
      <c r="D80" s="129"/>
      <c r="E80" s="129"/>
      <c r="F80" s="129"/>
      <c r="G80" s="129"/>
      <c r="H80" s="129"/>
      <c r="I80" s="129"/>
      <c r="J80" s="129"/>
      <c r="K80" s="129"/>
      <c r="L80" s="129"/>
      <c r="M80" s="129"/>
      <c r="N80" s="129"/>
      <c r="O80" s="129"/>
      <c r="P80" s="129"/>
      <c r="Q80" s="129"/>
    </row>
    <row r="81" spans="1:17" ht="19.7" customHeight="1" x14ac:dyDescent="0.25">
      <c r="A81" s="129"/>
      <c r="B81" s="129"/>
      <c r="C81" s="129"/>
      <c r="D81" s="129"/>
      <c r="E81" s="129"/>
      <c r="F81" s="129"/>
      <c r="G81" s="129"/>
      <c r="H81" s="129"/>
      <c r="I81" s="129"/>
      <c r="J81" s="129"/>
      <c r="K81" s="129"/>
      <c r="L81" s="129"/>
      <c r="M81" s="129"/>
      <c r="N81" s="129"/>
      <c r="O81" s="129"/>
      <c r="P81" s="129"/>
      <c r="Q81" s="129"/>
    </row>
    <row r="82" spans="1:17" ht="19.7" customHeight="1" x14ac:dyDescent="0.25">
      <c r="A82" s="129"/>
      <c r="B82" s="129"/>
      <c r="C82" s="129"/>
      <c r="D82" s="129"/>
      <c r="E82" s="129"/>
      <c r="F82" s="129"/>
      <c r="G82" s="129"/>
      <c r="H82" s="129"/>
      <c r="I82" s="129"/>
      <c r="J82" s="129"/>
      <c r="K82" s="129"/>
      <c r="L82" s="129"/>
      <c r="M82" s="129"/>
      <c r="N82" s="129"/>
      <c r="O82" s="129"/>
      <c r="P82" s="129"/>
      <c r="Q82" s="129"/>
    </row>
    <row r="83" spans="1:17" ht="19.7" customHeight="1" x14ac:dyDescent="0.25">
      <c r="A83" s="129"/>
      <c r="B83" s="129"/>
      <c r="C83" s="129"/>
      <c r="D83" s="129"/>
      <c r="E83" s="129"/>
      <c r="F83" s="129"/>
      <c r="G83" s="129"/>
      <c r="H83" s="129"/>
      <c r="I83" s="129"/>
      <c r="J83" s="129"/>
      <c r="K83" s="129"/>
      <c r="L83" s="129"/>
      <c r="M83" s="129"/>
      <c r="N83" s="129"/>
      <c r="O83" s="129"/>
      <c r="P83" s="129"/>
      <c r="Q83" s="129"/>
    </row>
    <row r="84" spans="1:17" ht="19.7" customHeight="1" x14ac:dyDescent="0.25">
      <c r="A84" s="129"/>
      <c r="B84" s="129"/>
      <c r="C84" s="129"/>
      <c r="D84" s="129"/>
      <c r="E84" s="129"/>
      <c r="F84" s="129"/>
      <c r="G84" s="129"/>
      <c r="H84" s="129"/>
      <c r="I84" s="129"/>
      <c r="J84" s="129"/>
      <c r="K84" s="129"/>
      <c r="L84" s="129"/>
      <c r="M84" s="129"/>
      <c r="N84" s="129"/>
      <c r="O84" s="129"/>
      <c r="P84" s="129"/>
      <c r="Q84" s="129"/>
    </row>
    <row r="85" spans="1:17" ht="19.7" customHeight="1" x14ac:dyDescent="0.25">
      <c r="A85" s="129"/>
      <c r="B85" s="129"/>
      <c r="C85" s="129"/>
      <c r="D85" s="129"/>
      <c r="E85" s="129"/>
      <c r="F85" s="129"/>
      <c r="G85" s="129"/>
      <c r="H85" s="129"/>
      <c r="I85" s="129"/>
      <c r="J85" s="129"/>
      <c r="K85" s="129"/>
      <c r="L85" s="129"/>
      <c r="M85" s="129"/>
      <c r="N85" s="129"/>
      <c r="O85" s="129"/>
      <c r="P85" s="129"/>
      <c r="Q85" s="129"/>
    </row>
    <row r="86" spans="1:17" ht="19.7" customHeight="1" x14ac:dyDescent="0.25">
      <c r="A86" s="129"/>
      <c r="B86" s="129"/>
      <c r="C86" s="129"/>
      <c r="D86" s="129"/>
      <c r="E86" s="129"/>
      <c r="F86" s="129"/>
      <c r="G86" s="129"/>
      <c r="H86" s="129"/>
      <c r="I86" s="129"/>
      <c r="J86" s="129"/>
      <c r="K86" s="129"/>
      <c r="L86" s="129"/>
      <c r="M86" s="129"/>
      <c r="N86" s="129"/>
      <c r="O86" s="129"/>
      <c r="P86" s="129"/>
      <c r="Q86" s="129"/>
    </row>
    <row r="87" spans="1:17" ht="19.7" customHeight="1" x14ac:dyDescent="0.25">
      <c r="A87" s="129"/>
      <c r="B87" s="129"/>
      <c r="C87" s="129"/>
      <c r="D87" s="129"/>
      <c r="E87" s="129"/>
      <c r="F87" s="129"/>
      <c r="G87" s="129"/>
      <c r="H87" s="129"/>
      <c r="I87" s="129"/>
      <c r="J87" s="129"/>
      <c r="K87" s="129"/>
      <c r="L87" s="129"/>
      <c r="M87" s="129"/>
      <c r="N87" s="129"/>
      <c r="O87" s="129"/>
      <c r="P87" s="129"/>
      <c r="Q87" s="129"/>
    </row>
    <row r="88" spans="1:17" ht="19.7" customHeight="1" x14ac:dyDescent="0.25">
      <c r="A88" s="152"/>
      <c r="B88" s="152"/>
      <c r="C88" s="152"/>
      <c r="D88" s="152"/>
      <c r="E88" s="152"/>
      <c r="F88" s="152"/>
      <c r="G88" s="152"/>
      <c r="H88" s="152"/>
      <c r="I88" s="152"/>
      <c r="J88" s="152"/>
      <c r="K88" s="152"/>
      <c r="L88" s="152"/>
      <c r="M88" s="152"/>
      <c r="N88" s="152"/>
      <c r="O88" s="152"/>
      <c r="P88" s="152"/>
      <c r="Q88" s="152"/>
    </row>
    <row r="89" spans="1:17" ht="19.7" customHeight="1" x14ac:dyDescent="0.25">
      <c r="A89" s="192" t="s">
        <v>251</v>
      </c>
      <c r="B89" s="192"/>
      <c r="C89" s="192"/>
      <c r="D89" s="192"/>
      <c r="E89" s="192"/>
      <c r="F89" s="192"/>
      <c r="G89" s="192"/>
      <c r="H89" s="192"/>
      <c r="I89" s="192"/>
      <c r="J89" s="192"/>
      <c r="K89" s="192"/>
      <c r="L89" s="192"/>
      <c r="M89" s="192"/>
      <c r="N89" s="192"/>
      <c r="O89" s="192"/>
      <c r="P89" s="192"/>
      <c r="Q89" s="192"/>
    </row>
    <row r="90" spans="1:17" ht="35.25" customHeight="1" x14ac:dyDescent="0.25">
      <c r="A90" s="225" t="s">
        <v>258</v>
      </c>
      <c r="B90" s="225"/>
      <c r="C90" s="225"/>
      <c r="D90" s="225"/>
      <c r="E90" s="225"/>
      <c r="F90" s="225"/>
      <c r="G90" s="225"/>
      <c r="H90" s="225"/>
      <c r="I90" s="225"/>
      <c r="J90" s="225"/>
      <c r="K90" s="225"/>
      <c r="L90" s="225"/>
      <c r="M90" s="225"/>
      <c r="N90" s="225"/>
      <c r="O90" s="225"/>
      <c r="P90" s="225"/>
      <c r="Q90" s="225"/>
    </row>
    <row r="91" spans="1:17" x14ac:dyDescent="0.25">
      <c r="A91" s="18" t="s">
        <v>257</v>
      </c>
      <c r="B91" s="150"/>
      <c r="C91" s="150"/>
      <c r="D91" s="150"/>
      <c r="E91" s="150"/>
      <c r="F91" s="150"/>
      <c r="G91" s="150"/>
      <c r="H91" s="150"/>
      <c r="I91" s="150"/>
      <c r="J91" s="150"/>
      <c r="K91" s="150"/>
      <c r="L91" s="150"/>
      <c r="M91" s="150"/>
      <c r="N91" s="150"/>
      <c r="O91" s="150"/>
      <c r="P91" s="150"/>
      <c r="Q91" s="150"/>
    </row>
    <row r="92" spans="1:17" ht="18.75" customHeight="1" x14ac:dyDescent="0.25">
      <c r="A92" s="92"/>
      <c r="B92" s="92"/>
      <c r="C92" s="92"/>
      <c r="D92" s="92"/>
      <c r="E92" s="92"/>
      <c r="F92" s="92"/>
      <c r="G92" s="92"/>
      <c r="H92" s="92"/>
      <c r="I92" s="92"/>
      <c r="J92" s="92"/>
      <c r="K92" s="92"/>
      <c r="L92" s="92"/>
      <c r="M92" s="92"/>
      <c r="N92" s="92"/>
      <c r="O92" s="92"/>
      <c r="P92" s="92"/>
      <c r="Q92" s="92"/>
    </row>
    <row r="93" spans="1:17" ht="19.7" customHeight="1" x14ac:dyDescent="0.25">
      <c r="A93" s="26" t="s">
        <v>213</v>
      </c>
      <c r="B93" s="23"/>
      <c r="C93" s="23"/>
      <c r="D93" s="23"/>
      <c r="E93" s="20"/>
      <c r="F93" s="23"/>
      <c r="G93" s="20"/>
      <c r="H93" s="26"/>
      <c r="I93" s="26"/>
      <c r="J93" s="23"/>
      <c r="K93" s="28"/>
      <c r="L93" s="28"/>
      <c r="M93" s="28"/>
      <c r="N93" s="29"/>
      <c r="O93" s="28"/>
      <c r="P93" s="28"/>
      <c r="Q93" s="8"/>
    </row>
    <row r="94" spans="1:17" ht="19.7" customHeight="1" x14ac:dyDescent="0.25">
      <c r="A94" s="192" t="s">
        <v>24</v>
      </c>
      <c r="B94" s="192"/>
      <c r="C94" s="26" t="s">
        <v>252</v>
      </c>
      <c r="D94" s="20"/>
      <c r="E94" s="39"/>
      <c r="F94" s="23"/>
      <c r="G94" s="39"/>
      <c r="H94" s="39"/>
      <c r="I94" s="39"/>
      <c r="J94" s="23"/>
      <c r="K94" s="28"/>
      <c r="L94" s="28"/>
      <c r="M94" s="28"/>
      <c r="N94" s="29"/>
      <c r="O94" s="28"/>
      <c r="P94" s="28"/>
      <c r="Q94" s="8"/>
    </row>
    <row r="95" spans="1:17" ht="19.7" customHeight="1" x14ac:dyDescent="0.25">
      <c r="A95" s="192" t="s">
        <v>25</v>
      </c>
      <c r="B95" s="192"/>
      <c r="C95" s="26" t="s">
        <v>239</v>
      </c>
      <c r="D95" s="26"/>
      <c r="E95" s="26"/>
      <c r="F95" s="23"/>
      <c r="G95" s="26"/>
      <c r="H95" s="26"/>
      <c r="I95" s="26"/>
      <c r="J95" s="23"/>
      <c r="K95" s="28"/>
      <c r="L95" s="28"/>
      <c r="M95" s="28"/>
      <c r="N95" s="29"/>
      <c r="O95" s="28"/>
      <c r="P95" s="28"/>
      <c r="Q95" s="8"/>
    </row>
    <row r="96" spans="1:17" ht="19.7" customHeight="1" x14ac:dyDescent="0.25">
      <c r="A96" s="192" t="s">
        <v>26</v>
      </c>
      <c r="B96" s="192"/>
      <c r="C96" s="26" t="s">
        <v>240</v>
      </c>
      <c r="D96" s="20"/>
      <c r="E96" s="26"/>
      <c r="F96" s="23"/>
      <c r="G96" s="26"/>
      <c r="H96" s="26"/>
      <c r="I96" s="26"/>
      <c r="J96" s="23"/>
      <c r="K96" s="28"/>
      <c r="L96" s="28"/>
      <c r="M96" s="28"/>
      <c r="N96" s="29"/>
      <c r="O96" s="28"/>
      <c r="P96" s="28"/>
      <c r="Q96" s="8"/>
    </row>
    <row r="97" spans="1:17" ht="19.7" customHeight="1" x14ac:dyDescent="0.25">
      <c r="A97" s="26" t="s">
        <v>27</v>
      </c>
      <c r="B97" s="23"/>
      <c r="C97" s="26" t="s">
        <v>28</v>
      </c>
      <c r="D97" s="26"/>
      <c r="E97" s="20"/>
      <c r="F97" s="23"/>
      <c r="G97" s="26"/>
      <c r="H97" s="26"/>
      <c r="I97" s="26"/>
      <c r="J97" s="23"/>
      <c r="K97" s="28"/>
      <c r="L97" s="28"/>
      <c r="M97" s="28"/>
      <c r="N97" s="29"/>
      <c r="O97" s="28"/>
      <c r="P97" s="28"/>
      <c r="Q97" s="8"/>
    </row>
    <row r="98" spans="1:17" ht="19.7" customHeight="1" x14ac:dyDescent="0.25">
      <c r="A98" s="76"/>
      <c r="B98" s="23"/>
      <c r="C98" s="76"/>
      <c r="D98" s="76"/>
      <c r="E98" s="20"/>
      <c r="F98" s="23"/>
      <c r="G98" s="76"/>
      <c r="H98" s="76"/>
      <c r="I98" s="76"/>
      <c r="J98" s="23"/>
      <c r="K98" s="28"/>
      <c r="L98" s="28"/>
      <c r="M98" s="28"/>
      <c r="N98" s="29"/>
      <c r="O98" s="28"/>
      <c r="P98" s="28"/>
      <c r="Q98" s="8"/>
    </row>
    <row r="99" spans="1:17" ht="19.7" customHeight="1" x14ac:dyDescent="0.25">
      <c r="A99" s="26" t="s">
        <v>29</v>
      </c>
      <c r="B99" s="23"/>
      <c r="C99" s="26"/>
      <c r="D99" s="26"/>
      <c r="E99" s="26"/>
      <c r="F99" s="23"/>
      <c r="G99" s="26"/>
      <c r="H99" s="26"/>
      <c r="I99" s="26"/>
      <c r="J99" s="23"/>
      <c r="K99" s="28"/>
      <c r="L99" s="28"/>
      <c r="M99" s="28"/>
      <c r="N99" s="29"/>
      <c r="O99" s="28"/>
      <c r="P99" s="28"/>
      <c r="Q99" s="8"/>
    </row>
    <row r="100" spans="1:17" ht="19.7" customHeight="1" x14ac:dyDescent="0.25">
      <c r="A100" s="192" t="s">
        <v>24</v>
      </c>
      <c r="B100" s="192"/>
      <c r="C100" s="26" t="s">
        <v>253</v>
      </c>
      <c r="D100" s="20"/>
      <c r="E100" s="26"/>
      <c r="F100" s="23"/>
      <c r="G100" s="26"/>
      <c r="H100" s="26"/>
      <c r="I100" s="26"/>
      <c r="J100" s="23"/>
      <c r="K100" s="28"/>
      <c r="L100" s="28"/>
      <c r="M100" s="28"/>
      <c r="N100" s="29"/>
      <c r="O100" s="28"/>
      <c r="P100" s="28"/>
      <c r="Q100" s="8"/>
    </row>
    <row r="101" spans="1:17" ht="19.7" customHeight="1" x14ac:dyDescent="0.25">
      <c r="A101" s="192" t="s">
        <v>25</v>
      </c>
      <c r="B101" s="192"/>
      <c r="C101" s="26" t="s">
        <v>30</v>
      </c>
      <c r="D101" s="26"/>
      <c r="E101" s="26"/>
      <c r="F101" s="23"/>
      <c r="G101" s="26"/>
      <c r="H101" s="26"/>
      <c r="I101" s="26"/>
      <c r="J101" s="23"/>
      <c r="K101" s="28"/>
      <c r="L101" s="28"/>
      <c r="M101" s="28"/>
      <c r="N101" s="29"/>
      <c r="O101" s="28"/>
      <c r="P101" s="28"/>
      <c r="Q101" s="8"/>
    </row>
    <row r="102" spans="1:17" ht="19.7" customHeight="1" x14ac:dyDescent="0.25">
      <c r="A102" s="192" t="s">
        <v>26</v>
      </c>
      <c r="B102" s="192"/>
      <c r="C102" s="26" t="s">
        <v>31</v>
      </c>
      <c r="D102" s="25"/>
      <c r="E102" s="26"/>
      <c r="F102" s="23"/>
      <c r="G102" s="26"/>
      <c r="H102" s="26"/>
      <c r="I102" s="26"/>
      <c r="J102" s="23"/>
      <c r="K102" s="28"/>
      <c r="L102" s="28"/>
      <c r="M102" s="28"/>
      <c r="N102" s="29"/>
      <c r="O102" s="28"/>
      <c r="P102" s="28"/>
      <c r="Q102" s="8"/>
    </row>
    <row r="103" spans="1:17" ht="19.7" customHeight="1" x14ac:dyDescent="0.25">
      <c r="A103" s="26" t="s">
        <v>32</v>
      </c>
      <c r="B103" s="23"/>
      <c r="C103" s="26"/>
      <c r="D103" s="26" t="s">
        <v>254</v>
      </c>
      <c r="E103" s="26"/>
      <c r="F103" s="23"/>
      <c r="G103" s="26"/>
      <c r="H103" s="26"/>
      <c r="I103" s="26"/>
      <c r="J103" s="23"/>
      <c r="K103" s="28"/>
      <c r="L103" s="28"/>
      <c r="M103" s="28"/>
      <c r="N103" s="29"/>
      <c r="O103" s="28"/>
      <c r="P103" s="28"/>
      <c r="Q103" s="8"/>
    </row>
    <row r="104" spans="1:17" ht="19.7" customHeight="1" x14ac:dyDescent="0.25">
      <c r="A104" s="29"/>
      <c r="B104" s="29"/>
      <c r="C104" s="28"/>
      <c r="D104" s="28"/>
      <c r="E104" s="28"/>
      <c r="F104" s="29"/>
      <c r="G104" s="28"/>
      <c r="H104" s="28"/>
      <c r="I104" s="28"/>
      <c r="J104" s="29"/>
      <c r="K104" s="28"/>
      <c r="L104" s="28"/>
      <c r="M104" s="28"/>
      <c r="N104" s="29"/>
      <c r="O104" s="28"/>
      <c r="P104" s="28"/>
      <c r="Q104" s="8"/>
    </row>
    <row r="105" spans="1:17" ht="17.25" customHeight="1" x14ac:dyDescent="0.25">
      <c r="A105" s="29"/>
      <c r="B105" s="29"/>
      <c r="C105" s="28"/>
      <c r="D105" s="28"/>
      <c r="E105" s="28"/>
      <c r="F105" s="29"/>
      <c r="G105" s="28"/>
      <c r="H105" s="28"/>
      <c r="I105" s="28"/>
      <c r="J105" s="29"/>
      <c r="K105" s="28"/>
      <c r="L105" s="28"/>
      <c r="M105" s="28"/>
      <c r="N105" s="29"/>
      <c r="O105" s="28"/>
      <c r="P105" s="28"/>
      <c r="Q105" s="8"/>
    </row>
    <row r="106" spans="1:17" x14ac:dyDescent="0.25">
      <c r="A106" s="15"/>
      <c r="B106" s="15"/>
      <c r="C106" s="8"/>
      <c r="D106" s="8"/>
      <c r="E106" s="8"/>
      <c r="F106" s="15"/>
      <c r="G106" s="8"/>
      <c r="H106" s="8"/>
      <c r="I106" s="8"/>
      <c r="J106" s="15"/>
      <c r="K106" s="8"/>
      <c r="L106" s="8"/>
      <c r="M106" s="8"/>
      <c r="N106" s="15"/>
      <c r="O106" s="8"/>
      <c r="P106" s="8"/>
      <c r="Q106" s="8"/>
    </row>
    <row r="107" spans="1:17" x14ac:dyDescent="0.25">
      <c r="A107" s="15"/>
      <c r="B107" s="15"/>
      <c r="C107" s="8"/>
      <c r="D107" s="8"/>
      <c r="E107" s="8"/>
      <c r="F107" s="15"/>
      <c r="G107" s="8"/>
      <c r="H107" s="8"/>
      <c r="I107" s="8"/>
      <c r="J107" s="15"/>
      <c r="K107" s="8"/>
      <c r="L107" s="8"/>
      <c r="M107" s="8"/>
      <c r="N107" s="15"/>
      <c r="O107" s="8"/>
      <c r="P107" s="8"/>
      <c r="Q107" s="8"/>
    </row>
    <row r="108" spans="1:17" x14ac:dyDescent="0.25">
      <c r="A108" s="15"/>
      <c r="B108" s="15"/>
      <c r="C108" s="8"/>
      <c r="D108" s="8"/>
      <c r="E108" s="8"/>
      <c r="F108" s="15"/>
      <c r="G108" s="8"/>
      <c r="H108" s="8"/>
      <c r="I108" s="8"/>
      <c r="J108" s="15"/>
      <c r="K108" s="8"/>
      <c r="L108" s="8"/>
      <c r="M108" s="8"/>
      <c r="N108" s="15"/>
      <c r="O108" s="8"/>
      <c r="P108" s="8"/>
      <c r="Q108" s="8"/>
    </row>
    <row r="109" spans="1:17" ht="16.5" customHeight="1" x14ac:dyDescent="0.25">
      <c r="C109" s="8"/>
      <c r="D109" s="8"/>
      <c r="E109" s="8"/>
      <c r="F109" s="15"/>
      <c r="G109" s="8"/>
      <c r="H109" s="8"/>
      <c r="I109" s="8"/>
      <c r="J109" s="15"/>
      <c r="K109" s="8"/>
      <c r="L109" s="8"/>
      <c r="M109" s="8"/>
      <c r="N109" s="15"/>
      <c r="O109" s="8"/>
      <c r="P109" s="8"/>
      <c r="Q109" s="8"/>
    </row>
    <row r="110" spans="1:17" x14ac:dyDescent="0.25">
      <c r="C110" s="8"/>
      <c r="D110" s="8"/>
      <c r="E110" s="8"/>
      <c r="F110" s="15"/>
      <c r="G110" s="8"/>
      <c r="H110" s="8"/>
      <c r="I110" s="8"/>
      <c r="J110" s="15"/>
      <c r="K110" s="8"/>
      <c r="L110" s="8"/>
      <c r="M110" s="8"/>
      <c r="N110" s="15"/>
      <c r="O110" s="8"/>
      <c r="P110" s="8"/>
      <c r="Q110" s="8"/>
    </row>
  </sheetData>
  <protectedRanges>
    <protectedRange sqref="E49 L49:M49 E18 L18:M18" name="範圍1_1_1"/>
    <protectedRange sqref="E8:E17 E36:E48" name="範圍1_1_4_1"/>
  </protectedRanges>
  <mergeCells count="141">
    <mergeCell ref="A102:B102"/>
    <mergeCell ref="O57:P57"/>
    <mergeCell ref="K56:N56"/>
    <mergeCell ref="O56:P56"/>
    <mergeCell ref="K57:N57"/>
    <mergeCell ref="A94:B94"/>
    <mergeCell ref="H37:I37"/>
    <mergeCell ref="O37:P37"/>
    <mergeCell ref="A101:B101"/>
    <mergeCell ref="K38:M38"/>
    <mergeCell ref="K39:M39"/>
    <mergeCell ref="K40:M40"/>
    <mergeCell ref="K41:M41"/>
    <mergeCell ref="K55:N55"/>
    <mergeCell ref="O55:P55"/>
    <mergeCell ref="K51:N51"/>
    <mergeCell ref="O51:P51"/>
    <mergeCell ref="K53:N53"/>
    <mergeCell ref="H40:I40"/>
    <mergeCell ref="O40:P40"/>
    <mergeCell ref="A96:B96"/>
    <mergeCell ref="A100:B100"/>
    <mergeCell ref="A58:Q58"/>
    <mergeCell ref="D59:F61"/>
    <mergeCell ref="A49:D49"/>
    <mergeCell ref="A18:D18"/>
    <mergeCell ref="K46:M46"/>
    <mergeCell ref="K47:M47"/>
    <mergeCell ref="K35:N35"/>
    <mergeCell ref="K36:M36"/>
    <mergeCell ref="K37:M37"/>
    <mergeCell ref="H35:J35"/>
    <mergeCell ref="O36:P36"/>
    <mergeCell ref="H36:I36"/>
    <mergeCell ref="A78:Q78"/>
    <mergeCell ref="A90:Q90"/>
    <mergeCell ref="A79:Q79"/>
    <mergeCell ref="A89:Q89"/>
    <mergeCell ref="N59:Q61"/>
    <mergeCell ref="H59:J61"/>
    <mergeCell ref="A59:C61"/>
    <mergeCell ref="G59:G61"/>
    <mergeCell ref="K59:M61"/>
    <mergeCell ref="O47:P47"/>
    <mergeCell ref="O53:P53"/>
    <mergeCell ref="H48:I48"/>
    <mergeCell ref="K49:M49"/>
    <mergeCell ref="K48:M48"/>
    <mergeCell ref="H44:I44"/>
    <mergeCell ref="O44:P44"/>
    <mergeCell ref="H45:I45"/>
    <mergeCell ref="O45:P45"/>
    <mergeCell ref="K44:M44"/>
    <mergeCell ref="K45:M45"/>
    <mergeCell ref="H49:I49"/>
    <mergeCell ref="H43:I43"/>
    <mergeCell ref="O43:P43"/>
    <mergeCell ref="A95:B95"/>
    <mergeCell ref="O49:P49"/>
    <mergeCell ref="A62:Q62"/>
    <mergeCell ref="H18:I18"/>
    <mergeCell ref="O22:P22"/>
    <mergeCell ref="A24:E24"/>
    <mergeCell ref="A26:E26"/>
    <mergeCell ref="K26:N26"/>
    <mergeCell ref="O26:P26"/>
    <mergeCell ref="K27:N27"/>
    <mergeCell ref="O27:P27"/>
    <mergeCell ref="A21:B21"/>
    <mergeCell ref="A20:Q20"/>
    <mergeCell ref="K42:M42"/>
    <mergeCell ref="K43:M43"/>
    <mergeCell ref="E35:F35"/>
    <mergeCell ref="A32:Q32"/>
    <mergeCell ref="O35:Q35"/>
    <mergeCell ref="O48:P48"/>
    <mergeCell ref="H46:I46"/>
    <mergeCell ref="O46:P46"/>
    <mergeCell ref="H47:I47"/>
    <mergeCell ref="A2:Q2"/>
    <mergeCell ref="H41:I41"/>
    <mergeCell ref="O41:P41"/>
    <mergeCell ref="H38:I38"/>
    <mergeCell ref="O38:P38"/>
    <mergeCell ref="H39:I39"/>
    <mergeCell ref="O39:P39"/>
    <mergeCell ref="H42:I42"/>
    <mergeCell ref="O42:P42"/>
    <mergeCell ref="K14:M14"/>
    <mergeCell ref="K3:M3"/>
    <mergeCell ref="K4:M4"/>
    <mergeCell ref="C3:J3"/>
    <mergeCell ref="C4:J4"/>
    <mergeCell ref="O24:P24"/>
    <mergeCell ref="A34:Q34"/>
    <mergeCell ref="A1:Q1"/>
    <mergeCell ref="A3:B3"/>
    <mergeCell ref="N3:Q3"/>
    <mergeCell ref="H12:I12"/>
    <mergeCell ref="O12:P12"/>
    <mergeCell ref="H13:I13"/>
    <mergeCell ref="O13:P13"/>
    <mergeCell ref="H10:I10"/>
    <mergeCell ref="O10:P10"/>
    <mergeCell ref="H11:I11"/>
    <mergeCell ref="O11:P11"/>
    <mergeCell ref="H8:I8"/>
    <mergeCell ref="O8:P8"/>
    <mergeCell ref="H9:I9"/>
    <mergeCell ref="O9:P9"/>
    <mergeCell ref="K7:N7"/>
    <mergeCell ref="K8:M8"/>
    <mergeCell ref="K9:M9"/>
    <mergeCell ref="K10:M10"/>
    <mergeCell ref="K11:M11"/>
    <mergeCell ref="K12:M12"/>
    <mergeCell ref="K13:M13"/>
    <mergeCell ref="K22:N22"/>
    <mergeCell ref="A4:B4"/>
    <mergeCell ref="J30:N30"/>
    <mergeCell ref="O30:P30"/>
    <mergeCell ref="K28:Q28"/>
    <mergeCell ref="N4:Q4"/>
    <mergeCell ref="A6:Q6"/>
    <mergeCell ref="E7:F7"/>
    <mergeCell ref="H7:J7"/>
    <mergeCell ref="O7:Q7"/>
    <mergeCell ref="H16:I16"/>
    <mergeCell ref="O16:P16"/>
    <mergeCell ref="H17:I17"/>
    <mergeCell ref="O17:P17"/>
    <mergeCell ref="K16:M16"/>
    <mergeCell ref="K17:M17"/>
    <mergeCell ref="H14:I14"/>
    <mergeCell ref="O14:P14"/>
    <mergeCell ref="H15:I15"/>
    <mergeCell ref="O15:P15"/>
    <mergeCell ref="K24:N24"/>
    <mergeCell ref="K15:M15"/>
    <mergeCell ref="K18:M18"/>
    <mergeCell ref="O18:P18"/>
  </mergeCells>
  <phoneticPr fontId="3" type="noConversion"/>
  <dataValidations xWindow="951" yWindow="578" count="13">
    <dataValidation allowBlank="1" showInputMessage="1" showErrorMessage="1" prompt="請填入姓名並印出後簽名或蓋章" sqref="D59" xr:uid="{930852F5-1C47-4A4A-831F-DD2E58C50345}"/>
    <dataValidation type="textLength" operator="equal" allowBlank="1" showInputMessage="1" showErrorMessage="1" sqref="E33:G33 F29:G29 O33 O30:O31 E30:G31" xr:uid="{DF9E544C-3B4C-4F93-A6BB-E145D5586B3E}">
      <formula1>11</formula1>
    </dataValidation>
    <dataValidation type="textLength" operator="equal" allowBlank="1" showInputMessage="1" showErrorMessage="1" prompt="請輸入11碼的電號_x000a_(例如：00010001001 )" sqref="N4:Q4" xr:uid="{5A3768A9-D69C-419A-82B8-F4D2A1CDCFE8}">
      <formula1>11</formula1>
    </dataValidation>
    <dataValidation type="textLength" operator="equal" allowBlank="1" showInputMessage="1" showErrorMessage="1" prompt="請輸入8碼數_x000a_(例如：00100100)" sqref="N3" xr:uid="{0B3DD7F8-1988-43EB-BDE4-16DE0AF38105}">
      <formula1>8</formula1>
    </dataValidation>
    <dataValidation type="textLength" operator="equal" allowBlank="1" showInputMessage="1" showErrorMessage="1" prompt="請輸入11碼的電號_x000a_(例如：00010001001 )_x000a_請參照電費單上電號填寫" sqref="D7:D17 D36:D48" xr:uid="{B6E09E75-53E0-4632-8047-E05BCC5B2AAB}">
      <formula1>11</formula1>
    </dataValidation>
    <dataValidation type="list" allowBlank="1" showInputMessage="1" showErrorMessage="1" prompt="屬政府機關請選擇 5%，其餘請選擇10%，若屬特殊案例請照實際狀況選擇" sqref="G8:G17 G36:G48" xr:uid="{6EBB4296-FE31-4019-BE8A-D3ABCD7AB915}">
      <formula1>"0%,5%,10%"</formula1>
    </dataValidation>
    <dataValidation allowBlank="1" showInputMessage="1" showErrorMessage="1" prompt="指前一年度用電計費期間之契約容量，以日平均計算" sqref="E7:F7 E8:E17 E35:F35" xr:uid="{328D7F77-14DA-44C3-ABB2-7B457D8D5BF0}"/>
    <dataValidation allowBlank="1" showInputMessage="1" showErrorMessage="1" prompt="屬政府機關請選擇 5%，其餘請選擇10%，若屬特殊案例請照實際狀況選擇" sqref="G7 G35" xr:uid="{82CB0ECC-653F-41AB-99B0-08F2BFF40D5E}"/>
    <dataValidation allowBlank="1" showInputMessage="1" showErrorMessage="1" prompt="再生能源義務用戶於公告施行日前，依「一定契約容量以上之電力用戶應設置再生能源發電設備管理辦法」已於其用電場所完成設置再生能源發電設備或儲能設備者，須檢具發電業執照、自用發電設備登記證或再生能源發電設備登記文件，向主管機關申請核可後，該設備之裝置容量得扣減" sqref="K7:N7 K8:M17" xr:uid="{A9485130-691D-4DE4-A83B-5A65FC6CBCF7}"/>
    <dataValidation allowBlank="1" showInputMessage="1" showErrorMessage="1" prompt="請輸入11碼的電號_x000a_(例如：00010001001 )_x000a_請參照電費單上電號填寫" sqref="D35" xr:uid="{1C0592F4-C927-445C-B0E7-588F59BE8A64}"/>
    <dataValidation allowBlank="1" showInputMessage="1" showErrorMessage="1" prompt="如果無更正且無異動，則毋須填寫。_x000a_如果有更正或異動，則請輸入更正異動後的總容量。" sqref="H36:H48" xr:uid="{D1C3EC28-2D57-48D5-BE3B-C367479ACBE5}"/>
    <dataValidation allowBlank="1" showInputMessage="1" showErrorMessage="1" prompt="請參照通知函文上的通知年度填寫" sqref="E36:E48" xr:uid="{7CA75659-1F1C-4474-8929-8764A63D66BD}"/>
    <dataValidation allowBlank="1" showInputMessage="1" showErrorMessage="1" prompt="請依核可通知函文上扣減裝置容量數字進行填寫" sqref="K36:M48" xr:uid="{BE2CA669-2FD6-4B61-9768-6F3526DA6FDA}"/>
  </dataValidations>
  <pageMargins left="0.23622047244094488" right="0.23303571428571429" top="0.74803149606299213" bottom="0.74803149606299213" header="0.31496062992125984" footer="0.31496062992125984"/>
  <pageSetup paperSize="9" scale="87" fitToHeight="0" orientation="landscape" r:id="rId1"/>
  <rowBreaks count="1" manualBreakCount="1">
    <brk id="3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74" r:id="rId4" name="Check Box 50">
              <controlPr defaultSize="0" autoFill="0" autoLine="0" autoPict="0">
                <anchor moveWithCells="1">
                  <from>
                    <xdr:col>1</xdr:col>
                    <xdr:colOff>428625</xdr:colOff>
                    <xdr:row>19</xdr:row>
                    <xdr:rowOff>180975</xdr:rowOff>
                  </from>
                  <to>
                    <xdr:col>2</xdr:col>
                    <xdr:colOff>523875</xdr:colOff>
                    <xdr:row>20</xdr:row>
                    <xdr:rowOff>238125</xdr:rowOff>
                  </to>
                </anchor>
              </controlPr>
            </control>
          </mc:Choice>
        </mc:AlternateContent>
        <mc:AlternateContent xmlns:mc="http://schemas.openxmlformats.org/markup-compatibility/2006">
          <mc:Choice Requires="x14">
            <control shapeId="1075" r:id="rId5" name="Check Box 51">
              <controlPr defaultSize="0" autoFill="0" autoLine="0" autoPict="0">
                <anchor moveWithCells="1">
                  <from>
                    <xdr:col>1</xdr:col>
                    <xdr:colOff>428625</xdr:colOff>
                    <xdr:row>20</xdr:row>
                    <xdr:rowOff>219075</xdr:rowOff>
                  </from>
                  <to>
                    <xdr:col>2</xdr:col>
                    <xdr:colOff>523875</xdr:colOff>
                    <xdr:row>22</xdr:row>
                    <xdr:rowOff>28575</xdr:rowOff>
                  </to>
                </anchor>
              </controlPr>
            </control>
          </mc:Choice>
        </mc:AlternateContent>
        <mc:AlternateContent xmlns:mc="http://schemas.openxmlformats.org/markup-compatibility/2006">
          <mc:Choice Requires="x14">
            <control shapeId="1076" r:id="rId6" name="Check Box 52">
              <controlPr defaultSize="0" autoFill="0" autoLine="0" autoPict="0">
                <anchor moveWithCells="1">
                  <from>
                    <xdr:col>2</xdr:col>
                    <xdr:colOff>514350</xdr:colOff>
                    <xdr:row>19</xdr:row>
                    <xdr:rowOff>190500</xdr:rowOff>
                  </from>
                  <to>
                    <xdr:col>3</xdr:col>
                    <xdr:colOff>609600</xdr:colOff>
                    <xdr:row>21</xdr:row>
                    <xdr:rowOff>9525</xdr:rowOff>
                  </to>
                </anchor>
              </controlPr>
            </control>
          </mc:Choice>
        </mc:AlternateContent>
        <mc:AlternateContent xmlns:mc="http://schemas.openxmlformats.org/markup-compatibility/2006">
          <mc:Choice Requires="x14">
            <control shapeId="1077" r:id="rId7" name="Check Box 53">
              <controlPr defaultSize="0" autoFill="0" autoLine="0" autoPict="0">
                <anchor moveWithCells="1">
                  <from>
                    <xdr:col>2</xdr:col>
                    <xdr:colOff>514350</xdr:colOff>
                    <xdr:row>20</xdr:row>
                    <xdr:rowOff>209550</xdr:rowOff>
                  </from>
                  <to>
                    <xdr:col>3</xdr:col>
                    <xdr:colOff>609600</xdr:colOff>
                    <xdr:row>22</xdr:row>
                    <xdr:rowOff>19050</xdr:rowOff>
                  </to>
                </anchor>
              </controlPr>
            </control>
          </mc:Choice>
        </mc:AlternateContent>
        <mc:AlternateContent xmlns:mc="http://schemas.openxmlformats.org/markup-compatibility/2006">
          <mc:Choice Requires="x14">
            <control shapeId="1078" r:id="rId8" name="Check Box 54">
              <controlPr defaultSize="0" autoFill="0" autoLine="0" autoPict="0">
                <anchor moveWithCells="1">
                  <from>
                    <xdr:col>3</xdr:col>
                    <xdr:colOff>571500</xdr:colOff>
                    <xdr:row>19</xdr:row>
                    <xdr:rowOff>190500</xdr:rowOff>
                  </from>
                  <to>
                    <xdr:col>4</xdr:col>
                    <xdr:colOff>180975</xdr:colOff>
                    <xdr:row>21</xdr:row>
                    <xdr:rowOff>9525</xdr:rowOff>
                  </to>
                </anchor>
              </controlPr>
            </control>
          </mc:Choice>
        </mc:AlternateContent>
        <mc:AlternateContent xmlns:mc="http://schemas.openxmlformats.org/markup-compatibility/2006">
          <mc:Choice Requires="x14">
            <control shapeId="1079" r:id="rId9" name="Check Box 55">
              <controlPr defaultSize="0" autoFill="0" autoLine="0" autoPict="0">
                <anchor moveWithCells="1">
                  <from>
                    <xdr:col>3</xdr:col>
                    <xdr:colOff>571500</xdr:colOff>
                    <xdr:row>20</xdr:row>
                    <xdr:rowOff>219075</xdr:rowOff>
                  </from>
                  <to>
                    <xdr:col>4</xdr:col>
                    <xdr:colOff>180975</xdr:colOff>
                    <xdr:row>22</xdr:row>
                    <xdr:rowOff>28575</xdr:rowOff>
                  </to>
                </anchor>
              </controlPr>
            </control>
          </mc:Choice>
        </mc:AlternateContent>
        <mc:AlternateContent xmlns:mc="http://schemas.openxmlformats.org/markup-compatibility/2006">
          <mc:Choice Requires="x14">
            <control shapeId="1080" r:id="rId10" name="Check Box 56">
              <controlPr defaultSize="0" autoFill="0" autoLine="0" autoPict="0">
                <anchor moveWithCells="1">
                  <from>
                    <xdr:col>4</xdr:col>
                    <xdr:colOff>85725</xdr:colOff>
                    <xdr:row>19</xdr:row>
                    <xdr:rowOff>190500</xdr:rowOff>
                  </from>
                  <to>
                    <xdr:col>5</xdr:col>
                    <xdr:colOff>47625</xdr:colOff>
                    <xdr:row>21</xdr:row>
                    <xdr:rowOff>9525</xdr:rowOff>
                  </to>
                </anchor>
              </controlPr>
            </control>
          </mc:Choice>
        </mc:AlternateContent>
        <mc:AlternateContent xmlns:mc="http://schemas.openxmlformats.org/markup-compatibility/2006">
          <mc:Choice Requires="x14">
            <control shapeId="1081" r:id="rId11" name="Check Box 57">
              <controlPr defaultSize="0" autoFill="0" autoLine="0" autoPict="0">
                <anchor moveWithCells="1">
                  <from>
                    <xdr:col>4</xdr:col>
                    <xdr:colOff>838200</xdr:colOff>
                    <xdr:row>19</xdr:row>
                    <xdr:rowOff>190500</xdr:rowOff>
                  </from>
                  <to>
                    <xdr:col>6</xdr:col>
                    <xdr:colOff>457200</xdr:colOff>
                    <xdr:row>21</xdr:row>
                    <xdr:rowOff>9525</xdr:rowOff>
                  </to>
                </anchor>
              </controlPr>
            </control>
          </mc:Choice>
        </mc:AlternateContent>
        <mc:AlternateContent xmlns:mc="http://schemas.openxmlformats.org/markup-compatibility/2006">
          <mc:Choice Requires="x14">
            <control shapeId="1082" r:id="rId12" name="Check Box 58">
              <controlPr defaultSize="0" autoFill="0" autoLine="0" autoPict="0">
                <anchor moveWithCells="1">
                  <from>
                    <xdr:col>6</xdr:col>
                    <xdr:colOff>400050</xdr:colOff>
                    <xdr:row>19</xdr:row>
                    <xdr:rowOff>180975</xdr:rowOff>
                  </from>
                  <to>
                    <xdr:col>7</xdr:col>
                    <xdr:colOff>304800</xdr:colOff>
                    <xdr:row>20</xdr:row>
                    <xdr:rowOff>238125</xdr:rowOff>
                  </to>
                </anchor>
              </controlPr>
            </control>
          </mc:Choice>
        </mc:AlternateContent>
        <mc:AlternateContent xmlns:mc="http://schemas.openxmlformats.org/markup-compatibility/2006">
          <mc:Choice Requires="x14">
            <control shapeId="1083" r:id="rId13" name="Check Box 59">
              <controlPr defaultSize="0" autoFill="0" autoLine="0" autoPict="0">
                <anchor moveWithCells="1">
                  <from>
                    <xdr:col>4</xdr:col>
                    <xdr:colOff>95250</xdr:colOff>
                    <xdr:row>20</xdr:row>
                    <xdr:rowOff>219075</xdr:rowOff>
                  </from>
                  <to>
                    <xdr:col>5</xdr:col>
                    <xdr:colOff>57150</xdr:colOff>
                    <xdr:row>22</xdr:row>
                    <xdr:rowOff>28575</xdr:rowOff>
                  </to>
                </anchor>
              </controlPr>
            </control>
          </mc:Choice>
        </mc:AlternateContent>
        <mc:AlternateContent xmlns:mc="http://schemas.openxmlformats.org/markup-compatibility/2006">
          <mc:Choice Requires="x14">
            <control shapeId="1084" r:id="rId14" name="Check Box 60">
              <controlPr defaultSize="0" autoFill="0" autoLine="0" autoPict="0">
                <anchor moveWithCells="1">
                  <from>
                    <xdr:col>4</xdr:col>
                    <xdr:colOff>447675</xdr:colOff>
                    <xdr:row>20</xdr:row>
                    <xdr:rowOff>219075</xdr:rowOff>
                  </from>
                  <to>
                    <xdr:col>7</xdr:col>
                    <xdr:colOff>114300</xdr:colOff>
                    <xdr:row>22</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951" yWindow="578" count="69">
        <x14:dataValidation type="list" allowBlank="1" showInputMessage="1" showErrorMessage="1" prompt="請參照通知函文進行填寫" xr:uid="{A9E17FA0-5BA7-42D6-BCB2-923B52013171}">
          <x14:formula1>
            <xm:f>總資料!A2:A12</xm:f>
          </x14:formula1>
          <xm:sqref>B48</xm:sqref>
        </x14:dataValidation>
        <x14:dataValidation type="list" allowBlank="1" showInputMessage="1" showErrorMessage="1" prompt="請輸入民國年" xr:uid="{7122216E-B869-4394-B0A4-C8CD8B512F1D}">
          <x14:formula1>
            <xm:f>總資料!A2:A12</xm:f>
          </x14:formula1>
          <xm:sqref>A48</xm:sqref>
        </x14:dataValidation>
        <x14:dataValidation type="list" allowBlank="1" showInputMessage="1" showErrorMessage="1" xr:uid="{8226662D-C47E-4702-A672-8BF75267805F}">
          <x14:formula1>
            <xm:f>總資料!A2:A12</xm:f>
          </x14:formula1>
          <xm:sqref>C42</xm:sqref>
        </x14:dataValidation>
        <x14:dataValidation type="list" allowBlank="1" showInputMessage="1" showErrorMessage="1" xr:uid="{49908E0A-06DA-4A4D-98EC-01643F9DB7F7}">
          <x14:formula1>
            <xm:f>總資料!A2:A12</xm:f>
          </x14:formula1>
          <xm:sqref>C43</xm:sqref>
        </x14:dataValidation>
        <x14:dataValidation type="list" allowBlank="1" showInputMessage="1" showErrorMessage="1" xr:uid="{08A90158-D1DE-4F62-AA13-59BD6075CF7A}">
          <x14:formula1>
            <xm:f>總資料!A2:A12</xm:f>
          </x14:formula1>
          <xm:sqref>C44</xm:sqref>
        </x14:dataValidation>
        <x14:dataValidation type="list" allowBlank="1" showInputMessage="1" showErrorMessage="1" xr:uid="{E7B10639-BE3D-4B5E-9F89-409A25D8C8ED}">
          <x14:formula1>
            <xm:f>總資料!A2:A12</xm:f>
          </x14:formula1>
          <xm:sqref>C45</xm:sqref>
        </x14:dataValidation>
        <x14:dataValidation type="list" allowBlank="1" showInputMessage="1" showErrorMessage="1" xr:uid="{5D333828-93BE-4F83-8C6A-4FB7F0A59C1D}">
          <x14:formula1>
            <xm:f>總資料!A2:A12</xm:f>
          </x14:formula1>
          <xm:sqref>C46</xm:sqref>
        </x14:dataValidation>
        <x14:dataValidation type="list" allowBlank="1" showInputMessage="1" showErrorMessage="1" xr:uid="{DC3385C8-3C63-49F4-AB81-C098B6C67249}">
          <x14:formula1>
            <xm:f>總資料!A2:A12</xm:f>
          </x14:formula1>
          <xm:sqref>C47</xm:sqref>
        </x14:dataValidation>
        <x14:dataValidation type="list" allowBlank="1" showInputMessage="1" showErrorMessage="1" xr:uid="{04FB1ADE-849C-4ED3-AE63-3A4FD489738F}">
          <x14:formula1>
            <xm:f>總資料!A2:A12</xm:f>
          </x14:formula1>
          <xm:sqref>C48</xm:sqref>
        </x14:dataValidation>
        <x14:dataValidation type="list" allowBlank="1" showInputMessage="1" showErrorMessage="1" prompt="請參照通知函文進行填寫" xr:uid="{5944613C-3F8F-4586-A16F-6C6FEF1CCFBC}">
          <x14:formula1>
            <xm:f>總資料!A2:A12</xm:f>
          </x14:formula1>
          <xm:sqref>B42</xm:sqref>
        </x14:dataValidation>
        <x14:dataValidation type="list" allowBlank="1" showInputMessage="1" showErrorMessage="1" prompt="請參照通知函文進行填寫" xr:uid="{152B684C-52AA-4C8C-B5D6-75A7290F0805}">
          <x14:formula1>
            <xm:f>總資料!A2:A12</xm:f>
          </x14:formula1>
          <xm:sqref>B43</xm:sqref>
        </x14:dataValidation>
        <x14:dataValidation type="list" allowBlank="1" showInputMessage="1" showErrorMessage="1" prompt="請參照通知函文進行填寫" xr:uid="{19C1A8F0-C6D5-4B33-8093-C600B6BFEEFA}">
          <x14:formula1>
            <xm:f>總資料!A2:A12</xm:f>
          </x14:formula1>
          <xm:sqref>B44</xm:sqref>
        </x14:dataValidation>
        <x14:dataValidation type="list" allowBlank="1" showInputMessage="1" showErrorMessage="1" prompt="請參照通知函文進行填寫" xr:uid="{CA536530-AEBF-4CE3-AEA6-268B2D31261E}">
          <x14:formula1>
            <xm:f>總資料!A2:A12</xm:f>
          </x14:formula1>
          <xm:sqref>B45</xm:sqref>
        </x14:dataValidation>
        <x14:dataValidation type="list" allowBlank="1" showInputMessage="1" showErrorMessage="1" prompt="請參照通知函文進行填寫" xr:uid="{93FAE4DA-3CE7-4EF5-86EE-C1447405F7C0}">
          <x14:formula1>
            <xm:f>總資料!A2:A12</xm:f>
          </x14:formula1>
          <xm:sqref>B46</xm:sqref>
        </x14:dataValidation>
        <x14:dataValidation type="list" allowBlank="1" showInputMessage="1" showErrorMessage="1" prompt="請參照通知函文進行填寫" xr:uid="{2125646E-EF10-4EC4-8281-7CBB184E2AC1}">
          <x14:formula1>
            <xm:f>總資料!A2:A12</xm:f>
          </x14:formula1>
          <xm:sqref>B47</xm:sqref>
        </x14:dataValidation>
        <x14:dataValidation type="list" allowBlank="1" showInputMessage="1" showErrorMessage="1" prompt="請輸入民國年" xr:uid="{A2BACDAE-49E7-437C-8E89-C4254E37DDDD}">
          <x14:formula1>
            <xm:f>總資料!A2:A12</xm:f>
          </x14:formula1>
          <xm:sqref>A42</xm:sqref>
        </x14:dataValidation>
        <x14:dataValidation type="list" allowBlank="1" showInputMessage="1" showErrorMessage="1" prompt="請輸入民國年" xr:uid="{45B9DA5B-AC8E-44A3-831A-BA4792D7887F}">
          <x14:formula1>
            <xm:f>總資料!A2:A12</xm:f>
          </x14:formula1>
          <xm:sqref>A43</xm:sqref>
        </x14:dataValidation>
        <x14:dataValidation type="list" allowBlank="1" showInputMessage="1" showErrorMessage="1" prompt="請輸入民國年" xr:uid="{70E02B64-94FE-44BE-83FB-FEC17CF011EE}">
          <x14:formula1>
            <xm:f>總資料!A2:A12</xm:f>
          </x14:formula1>
          <xm:sqref>A44</xm:sqref>
        </x14:dataValidation>
        <x14:dataValidation type="list" allowBlank="1" showInputMessage="1" showErrorMessage="1" prompt="請輸入民國年" xr:uid="{BC97085D-A1CA-4928-A22E-852C472DDC62}">
          <x14:formula1>
            <xm:f>總資料!A2:A12</xm:f>
          </x14:formula1>
          <xm:sqref>A45</xm:sqref>
        </x14:dataValidation>
        <x14:dataValidation type="list" allowBlank="1" showInputMessage="1" showErrorMessage="1" prompt="請輸入民國年" xr:uid="{1EA2BABC-75EA-4989-BDCF-DDE00F37D406}">
          <x14:formula1>
            <xm:f>總資料!A2:A12</xm:f>
          </x14:formula1>
          <xm:sqref>A46</xm:sqref>
        </x14:dataValidation>
        <x14:dataValidation type="list" allowBlank="1" showInputMessage="1" showErrorMessage="1" prompt="請輸入民國年" xr:uid="{7BEF3D67-FD4C-44FF-863D-F75AC97E6FE7}">
          <x14:formula1>
            <xm:f>總資料!A2:A12</xm:f>
          </x14:formula1>
          <xm:sqref>A47</xm:sqref>
        </x14:dataValidation>
        <x14:dataValidation type="list" allowBlank="1" showInputMessage="1" showErrorMessage="1" xr:uid="{1E86147B-E33D-419A-973F-990727F29497}">
          <x14:formula1>
            <xm:f>總資料!A2:A12</xm:f>
          </x14:formula1>
          <xm:sqref>C36</xm:sqref>
        </x14:dataValidation>
        <x14:dataValidation type="list" allowBlank="1" showInputMessage="1" showErrorMessage="1" xr:uid="{37FCDC66-E7FB-4C95-93BD-6CBA8D9C933D}">
          <x14:formula1>
            <xm:f>總資料!A2:A12</xm:f>
          </x14:formula1>
          <xm:sqref>C37</xm:sqref>
        </x14:dataValidation>
        <x14:dataValidation type="list" allowBlank="1" showInputMessage="1" showErrorMessage="1" xr:uid="{26034806-25E6-4CB3-BB4B-5FD723C92EA7}">
          <x14:formula1>
            <xm:f>總資料!A2:A12</xm:f>
          </x14:formula1>
          <xm:sqref>C38</xm:sqref>
        </x14:dataValidation>
        <x14:dataValidation type="list" allowBlank="1" showInputMessage="1" showErrorMessage="1" xr:uid="{90F95EAA-037C-4B98-836A-C83EF2B5CCC0}">
          <x14:formula1>
            <xm:f>總資料!A2:A12</xm:f>
          </x14:formula1>
          <xm:sqref>C39</xm:sqref>
        </x14:dataValidation>
        <x14:dataValidation type="list" allowBlank="1" showInputMessage="1" showErrorMessage="1" xr:uid="{33F57FDC-972C-4499-8D0C-E366E008BC0D}">
          <x14:formula1>
            <xm:f>總資料!A2:A12</xm:f>
          </x14:formula1>
          <xm:sqref>C40</xm:sqref>
        </x14:dataValidation>
        <x14:dataValidation type="list" allowBlank="1" showInputMessage="1" showErrorMessage="1" xr:uid="{5F16438A-0EAA-48E9-BC8B-DEB8BE32C1DF}">
          <x14:formula1>
            <xm:f>總資料!A2:A12</xm:f>
          </x14:formula1>
          <xm:sqref>C41</xm:sqref>
        </x14:dataValidation>
        <x14:dataValidation type="list" allowBlank="1" showInputMessage="1" showErrorMessage="1" prompt="請參照通知函文進行填寫" xr:uid="{7A14812F-2A70-4F23-95C7-54DE7CE7F580}">
          <x14:formula1>
            <xm:f>總資料!A2:A12</xm:f>
          </x14:formula1>
          <xm:sqref>B36</xm:sqref>
        </x14:dataValidation>
        <x14:dataValidation type="list" allowBlank="1" showInputMessage="1" showErrorMessage="1" prompt="請參照通知函文進行填寫" xr:uid="{A87C8CD2-62AE-4980-88EA-A8A0305EBA0E}">
          <x14:formula1>
            <xm:f>總資料!A2:A12</xm:f>
          </x14:formula1>
          <xm:sqref>B37</xm:sqref>
        </x14:dataValidation>
        <x14:dataValidation type="list" allowBlank="1" showInputMessage="1" showErrorMessage="1" prompt="請參照通知函文進行填寫" xr:uid="{99E4768F-E405-403A-B41B-7F88F0580BAF}">
          <x14:formula1>
            <xm:f>總資料!A2:A12</xm:f>
          </x14:formula1>
          <xm:sqref>B38</xm:sqref>
        </x14:dataValidation>
        <x14:dataValidation type="list" allowBlank="1" showInputMessage="1" showErrorMessage="1" prompt="請參照通知函文進行填寫" xr:uid="{E3701695-AE11-4C20-B49A-C956DE46DCD2}">
          <x14:formula1>
            <xm:f>總資料!A2:A12</xm:f>
          </x14:formula1>
          <xm:sqref>B39</xm:sqref>
        </x14:dataValidation>
        <x14:dataValidation type="list" allowBlank="1" showInputMessage="1" showErrorMessage="1" prompt="請參照通知函文進行填寫" xr:uid="{31335DDE-5E5A-4A7E-A1DE-65D4007A8C86}">
          <x14:formula1>
            <xm:f>總資料!A2:A12</xm:f>
          </x14:formula1>
          <xm:sqref>B40</xm:sqref>
        </x14:dataValidation>
        <x14:dataValidation type="list" allowBlank="1" showInputMessage="1" showErrorMessage="1" prompt="請參照通知函文進行填寫" xr:uid="{C39CC13E-D9EE-4EB2-9642-D774331568CD}">
          <x14:formula1>
            <xm:f>總資料!A2:A12</xm:f>
          </x14:formula1>
          <xm:sqref>B41</xm:sqref>
        </x14:dataValidation>
        <x14:dataValidation type="list" allowBlank="1" showInputMessage="1" showErrorMessage="1" prompt="請輸入民國年" xr:uid="{6462B46C-8424-43B6-B58E-67AC832F0390}">
          <x14:formula1>
            <xm:f>總資料!A2:A12</xm:f>
          </x14:formula1>
          <xm:sqref>A36</xm:sqref>
        </x14:dataValidation>
        <x14:dataValidation type="list" allowBlank="1" showInputMessage="1" showErrorMessage="1" prompt="請輸入民國年" xr:uid="{4217636C-FF35-4098-A8BA-8E1D3E75DEB1}">
          <x14:formula1>
            <xm:f>總資料!A2:A12</xm:f>
          </x14:formula1>
          <xm:sqref>A37</xm:sqref>
        </x14:dataValidation>
        <x14:dataValidation type="list" allowBlank="1" showInputMessage="1" showErrorMessage="1" prompt="請輸入民國年" xr:uid="{D42E5A3D-6001-4768-B41B-5FC7F882F370}">
          <x14:formula1>
            <xm:f>總資料!A2:A12</xm:f>
          </x14:formula1>
          <xm:sqref>A38</xm:sqref>
        </x14:dataValidation>
        <x14:dataValidation type="list" allowBlank="1" showInputMessage="1" showErrorMessage="1" prompt="請輸入民國年" xr:uid="{87CD85E8-84F7-4B45-89E4-6CEDEA3C3227}">
          <x14:formula1>
            <xm:f>總資料!A2:A12</xm:f>
          </x14:formula1>
          <xm:sqref>A39</xm:sqref>
        </x14:dataValidation>
        <x14:dataValidation type="list" allowBlank="1" showInputMessage="1" showErrorMessage="1" prompt="請輸入民國年" xr:uid="{18C4C8B3-CA14-4806-A6EF-FB37A6E09FC4}">
          <x14:formula1>
            <xm:f>總資料!A2:A12</xm:f>
          </x14:formula1>
          <xm:sqref>A40</xm:sqref>
        </x14:dataValidation>
        <x14:dataValidation type="list" allowBlank="1" showInputMessage="1" showErrorMessage="1" prompt="請輸入民國年" xr:uid="{AEB83819-C0B3-4F95-9DC1-E62C6AB91E38}">
          <x14:formula1>
            <xm:f>總資料!A2:A12</xm:f>
          </x14:formula1>
          <xm:sqref>A41</xm:sqref>
        </x14:dataValidation>
        <x14:dataValidation type="list" allowBlank="1" showInputMessage="1" showErrorMessage="1" prompt="請參照函文通知進行填寫" xr:uid="{3721E861-D318-4EDC-B660-32D2CB075DDE}">
          <x14:formula1>
            <xm:f>總資料!A2:A12</xm:f>
          </x14:formula1>
          <xm:sqref>B17</xm:sqref>
        </x14:dataValidation>
        <x14:dataValidation type="list" allowBlank="1" showInputMessage="1" showErrorMessage="1" prompt="請輸入民國年" xr:uid="{5CFEFE72-46FB-49BD-8C8F-9B3B8C4709F2}">
          <x14:formula1>
            <xm:f>總資料!A2:A12</xm:f>
          </x14:formula1>
          <xm:sqref>A8</xm:sqref>
        </x14:dataValidation>
        <x14:dataValidation type="list" allowBlank="1" showInputMessage="1" showErrorMessage="1" prompt="請輸入民國年" xr:uid="{78935873-6497-4999-9F0B-B97AB46BCA80}">
          <x14:formula1>
            <xm:f>總資料!A2:A12</xm:f>
          </x14:formula1>
          <xm:sqref>A9</xm:sqref>
        </x14:dataValidation>
        <x14:dataValidation type="list" allowBlank="1" showInputMessage="1" showErrorMessage="1" prompt="請輸入民國年" xr:uid="{B0838DD5-BD8E-44AC-9DC4-BB734930662D}">
          <x14:formula1>
            <xm:f>總資料!A2:A12</xm:f>
          </x14:formula1>
          <xm:sqref>A10</xm:sqref>
        </x14:dataValidation>
        <x14:dataValidation type="list" allowBlank="1" showInputMessage="1" showErrorMessage="1" prompt="請輸入民國年" xr:uid="{E2B2F6B5-D9CE-413F-B259-BD2FA8D9F53F}">
          <x14:formula1>
            <xm:f>總資料!A2:A12</xm:f>
          </x14:formula1>
          <xm:sqref>A11</xm:sqref>
        </x14:dataValidation>
        <x14:dataValidation type="list" allowBlank="1" showInputMessage="1" showErrorMessage="1" prompt="請輸入民國年" xr:uid="{59705926-6554-4A3D-89AB-F60A60805A0A}">
          <x14:formula1>
            <xm:f>總資料!A2:A12</xm:f>
          </x14:formula1>
          <xm:sqref>A12</xm:sqref>
        </x14:dataValidation>
        <x14:dataValidation type="list" allowBlank="1" showInputMessage="1" showErrorMessage="1" prompt="請輸入民國年" xr:uid="{3E30AABD-128D-403E-BE81-D7842EDBEDE6}">
          <x14:formula1>
            <xm:f>總資料!A2:A12</xm:f>
          </x14:formula1>
          <xm:sqref>A13</xm:sqref>
        </x14:dataValidation>
        <x14:dataValidation type="list" allowBlank="1" showInputMessage="1" showErrorMessage="1" prompt="請輸入民國年" xr:uid="{DAC9D7F1-415D-460F-873F-B64C423909EB}">
          <x14:formula1>
            <xm:f>總資料!A2:A12</xm:f>
          </x14:formula1>
          <xm:sqref>A14</xm:sqref>
        </x14:dataValidation>
        <x14:dataValidation type="list" allowBlank="1" showInputMessage="1" showErrorMessage="1" prompt="請輸入民國年" xr:uid="{83261816-C628-40DD-9366-73C0DCA6F5AD}">
          <x14:formula1>
            <xm:f>總資料!A2:A12</xm:f>
          </x14:formula1>
          <xm:sqref>A15</xm:sqref>
        </x14:dataValidation>
        <x14:dataValidation type="list" allowBlank="1" showInputMessage="1" showErrorMessage="1" prompt="請輸入民國年" xr:uid="{01E11202-3AF6-441F-8A30-763F2EB18F53}">
          <x14:formula1>
            <xm:f>總資料!A2:A12</xm:f>
          </x14:formula1>
          <xm:sqref>A16</xm:sqref>
        </x14:dataValidation>
        <x14:dataValidation type="list" allowBlank="1" showInputMessage="1" showErrorMessage="1" prompt="請輸入民國年" xr:uid="{311EF980-AE88-4761-A8C5-AE1FDA2000DA}">
          <x14:formula1>
            <xm:f>總資料!A2:A12</xm:f>
          </x14:formula1>
          <xm:sqref>A17</xm:sqref>
        </x14:dataValidation>
        <x14:dataValidation type="list" allowBlank="1" showInputMessage="1" showErrorMessage="1" prompt="請參照函文通知進行填寫" xr:uid="{3310A601-D65A-4D57-B71E-184FA1A83F62}">
          <x14:formula1>
            <xm:f>總資料!A2:A12</xm:f>
          </x14:formula1>
          <xm:sqref>B8</xm:sqref>
        </x14:dataValidation>
        <x14:dataValidation type="list" allowBlank="1" showInputMessage="1" showErrorMessage="1" prompt="請參照函文通知進行填寫" xr:uid="{7BE52CF1-4DD2-4FCA-A7D8-95073190825C}">
          <x14:formula1>
            <xm:f>總資料!A2:A12</xm:f>
          </x14:formula1>
          <xm:sqref>B9</xm:sqref>
        </x14:dataValidation>
        <x14:dataValidation type="list" allowBlank="1" showInputMessage="1" showErrorMessage="1" prompt="請參照函文通知進行填寫" xr:uid="{8C8DB635-F194-4C2B-BC70-8E8C34BA34E3}">
          <x14:formula1>
            <xm:f>總資料!A2:A12</xm:f>
          </x14:formula1>
          <xm:sqref>B10</xm:sqref>
        </x14:dataValidation>
        <x14:dataValidation type="list" allowBlank="1" showInputMessage="1" showErrorMessage="1" prompt="請參照函文通知進行填寫" xr:uid="{3F2DE1C3-344D-49E0-B0BA-433DA4BABD31}">
          <x14:formula1>
            <xm:f>總資料!A2:A12</xm:f>
          </x14:formula1>
          <xm:sqref>B11</xm:sqref>
        </x14:dataValidation>
        <x14:dataValidation type="list" allowBlank="1" showInputMessage="1" showErrorMessage="1" prompt="請參照函文通知進行填寫" xr:uid="{B020B18D-742A-4FCB-B9BA-86021E48870E}">
          <x14:formula1>
            <xm:f>總資料!A2:A12</xm:f>
          </x14:formula1>
          <xm:sqref>B12</xm:sqref>
        </x14:dataValidation>
        <x14:dataValidation type="list" allowBlank="1" showInputMessage="1" showErrorMessage="1" prompt="請參照函文通知進行填寫" xr:uid="{67E724D1-CFFF-4174-890A-DE9AF449ABF7}">
          <x14:formula1>
            <xm:f>總資料!A2:A12</xm:f>
          </x14:formula1>
          <xm:sqref>B13</xm:sqref>
        </x14:dataValidation>
        <x14:dataValidation type="list" allowBlank="1" showInputMessage="1" showErrorMessage="1" prompt="請參照函文通知進行填寫" xr:uid="{9915F36B-C099-4C6C-BC35-F703130F2231}">
          <x14:formula1>
            <xm:f>總資料!A2:A12</xm:f>
          </x14:formula1>
          <xm:sqref>B14</xm:sqref>
        </x14:dataValidation>
        <x14:dataValidation type="list" allowBlank="1" showInputMessage="1" showErrorMessage="1" prompt="請參照函文通知進行填寫" xr:uid="{D72F23F6-A8AC-490D-A9AD-45026AFF6541}">
          <x14:formula1>
            <xm:f>總資料!A2:A12</xm:f>
          </x14:formula1>
          <xm:sqref>B15</xm:sqref>
        </x14:dataValidation>
        <x14:dataValidation type="list" allowBlank="1" showInputMessage="1" showErrorMessage="1" prompt="請參照函文通知進行填寫" xr:uid="{647FD3D2-8FFA-4C08-AA95-52A7D3996D20}">
          <x14:formula1>
            <xm:f>總資料!A2:A12</xm:f>
          </x14:formula1>
          <xm:sqref>B16</xm:sqref>
        </x14:dataValidation>
        <x14:dataValidation type="list" allowBlank="1" showInputMessage="1" showErrorMessage="1" xr:uid="{110B7B0A-1612-4234-85D0-A706BD0A1412}">
          <x14:formula1>
            <xm:f>總資料!A2:A12</xm:f>
          </x14:formula1>
          <xm:sqref>C8</xm:sqref>
        </x14:dataValidation>
        <x14:dataValidation type="list" allowBlank="1" showInputMessage="1" showErrorMessage="1" xr:uid="{1D89AE2C-3E8F-4A49-AE3F-9DE0EA379B07}">
          <x14:formula1>
            <xm:f>總資料!A2:A12</xm:f>
          </x14:formula1>
          <xm:sqref>C9</xm:sqref>
        </x14:dataValidation>
        <x14:dataValidation type="list" allowBlank="1" showInputMessage="1" showErrorMessage="1" xr:uid="{BFD06108-E3A2-4A40-9013-A9966FDCC501}">
          <x14:formula1>
            <xm:f>總資料!A2:A12</xm:f>
          </x14:formula1>
          <xm:sqref>C10</xm:sqref>
        </x14:dataValidation>
        <x14:dataValidation type="list" allowBlank="1" showInputMessage="1" showErrorMessage="1" xr:uid="{C0D31C6F-D373-4125-A1D3-7E382CB8B099}">
          <x14:formula1>
            <xm:f>總資料!A2:A12</xm:f>
          </x14:formula1>
          <xm:sqref>C11</xm:sqref>
        </x14:dataValidation>
        <x14:dataValidation type="list" allowBlank="1" showInputMessage="1" showErrorMessage="1" xr:uid="{1421A4E0-4C81-4423-8343-6E17D9130A1F}">
          <x14:formula1>
            <xm:f>總資料!A2:A12</xm:f>
          </x14:formula1>
          <xm:sqref>C12</xm:sqref>
        </x14:dataValidation>
        <x14:dataValidation type="list" allowBlank="1" showInputMessage="1" showErrorMessage="1" xr:uid="{880FE681-70C4-4C7F-AFA9-17D1BFC0181A}">
          <x14:formula1>
            <xm:f>總資料!A2:A12</xm:f>
          </x14:formula1>
          <xm:sqref>C13</xm:sqref>
        </x14:dataValidation>
        <x14:dataValidation type="list" allowBlank="1" showInputMessage="1" showErrorMessage="1" xr:uid="{140631E6-08D3-474F-822E-A77D1A4843B2}">
          <x14:formula1>
            <xm:f>總資料!A2:A12</xm:f>
          </x14:formula1>
          <xm:sqref>C14</xm:sqref>
        </x14:dataValidation>
        <x14:dataValidation type="list" allowBlank="1" showInputMessage="1" showErrorMessage="1" xr:uid="{6CD9AFF9-BA21-4F1C-AE34-B1484C5FE099}">
          <x14:formula1>
            <xm:f>總資料!A2:A12</xm:f>
          </x14:formula1>
          <xm:sqref>C15</xm:sqref>
        </x14:dataValidation>
        <x14:dataValidation type="list" allowBlank="1" showInputMessage="1" showErrorMessage="1" xr:uid="{C317C4E1-CA07-48BD-99D7-E080218E367B}">
          <x14:formula1>
            <xm:f>總資料!A2:A12</xm:f>
          </x14:formula1>
          <xm:sqref>C16</xm:sqref>
        </x14:dataValidation>
        <x14:dataValidation type="list" allowBlank="1" showInputMessage="1" showErrorMessage="1" xr:uid="{8F6A8F78-A8AD-4E1D-BB2E-62A1E58E0F1C}">
          <x14:formula1>
            <xm:f>總資料!A2:A12</xm:f>
          </x14:formula1>
          <xm:sqref>C17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29093-CF7E-4D39-B106-EA6F4109D343}">
  <sheetPr codeName="工作表2"/>
  <dimension ref="A1:C23"/>
  <sheetViews>
    <sheetView workbookViewId="0">
      <selection activeCell="C5" sqref="C5"/>
    </sheetView>
  </sheetViews>
  <sheetFormatPr defaultRowHeight="15.75" x14ac:dyDescent="0.25"/>
  <cols>
    <col min="1" max="1" width="19.109375" customWidth="1"/>
    <col min="2" max="2" width="19.6640625" customWidth="1"/>
    <col min="3" max="3" width="16.6640625" customWidth="1"/>
    <col min="4" max="4" width="13.88671875" customWidth="1"/>
  </cols>
  <sheetData>
    <row r="1" spans="1:3" x14ac:dyDescent="0.25">
      <c r="A1" t="s">
        <v>201</v>
      </c>
      <c r="B1" t="s">
        <v>203</v>
      </c>
      <c r="C1" t="s">
        <v>215</v>
      </c>
    </row>
    <row r="2" spans="1:3" x14ac:dyDescent="0.25">
      <c r="A2">
        <v>114</v>
      </c>
      <c r="B2" t="s">
        <v>204</v>
      </c>
      <c r="C2" t="s">
        <v>216</v>
      </c>
    </row>
    <row r="3" spans="1:3" x14ac:dyDescent="0.25">
      <c r="A3">
        <v>115</v>
      </c>
      <c r="B3" t="s">
        <v>196</v>
      </c>
      <c r="C3" t="s">
        <v>217</v>
      </c>
    </row>
    <row r="4" spans="1:3" x14ac:dyDescent="0.25">
      <c r="A4">
        <v>116</v>
      </c>
      <c r="B4" t="s">
        <v>206</v>
      </c>
      <c r="C4" t="s">
        <v>218</v>
      </c>
    </row>
    <row r="5" spans="1:3" x14ac:dyDescent="0.25">
      <c r="A5">
        <v>117</v>
      </c>
      <c r="C5" t="s">
        <v>219</v>
      </c>
    </row>
    <row r="6" spans="1:3" x14ac:dyDescent="0.25">
      <c r="A6">
        <v>118</v>
      </c>
    </row>
    <row r="7" spans="1:3" x14ac:dyDescent="0.25">
      <c r="A7">
        <v>119</v>
      </c>
    </row>
    <row r="8" spans="1:3" x14ac:dyDescent="0.25">
      <c r="A8">
        <v>120</v>
      </c>
    </row>
    <row r="9" spans="1:3" x14ac:dyDescent="0.25">
      <c r="A9">
        <v>121</v>
      </c>
    </row>
    <row r="10" spans="1:3" x14ac:dyDescent="0.25">
      <c r="A10">
        <v>122</v>
      </c>
    </row>
    <row r="11" spans="1:3" x14ac:dyDescent="0.25">
      <c r="A11">
        <v>123</v>
      </c>
    </row>
    <row r="12" spans="1:3" x14ac:dyDescent="0.25">
      <c r="A12">
        <v>124</v>
      </c>
    </row>
    <row r="14" spans="1:3" x14ac:dyDescent="0.25">
      <c r="A14" t="s">
        <v>202</v>
      </c>
      <c r="B14" t="s">
        <v>205</v>
      </c>
    </row>
    <row r="15" spans="1:3" x14ac:dyDescent="0.25">
      <c r="A15" t="s">
        <v>19</v>
      </c>
      <c r="B15">
        <v>1250</v>
      </c>
    </row>
    <row r="16" spans="1:3" x14ac:dyDescent="0.25">
      <c r="A16" t="s">
        <v>20</v>
      </c>
      <c r="B16">
        <v>3750</v>
      </c>
    </row>
    <row r="17" spans="1:2" x14ac:dyDescent="0.25">
      <c r="A17" t="s">
        <v>197</v>
      </c>
      <c r="B17">
        <v>2500</v>
      </c>
    </row>
    <row r="18" spans="1:2" x14ac:dyDescent="0.25">
      <c r="A18" t="s">
        <v>198</v>
      </c>
      <c r="B18">
        <v>1750</v>
      </c>
    </row>
    <row r="19" spans="1:2" x14ac:dyDescent="0.25">
      <c r="A19" t="s">
        <v>21</v>
      </c>
      <c r="B19">
        <v>3900</v>
      </c>
    </row>
    <row r="20" spans="1:2" x14ac:dyDescent="0.25">
      <c r="A20" t="s">
        <v>22</v>
      </c>
      <c r="B20">
        <v>6400</v>
      </c>
    </row>
    <row r="21" spans="1:2" x14ac:dyDescent="0.25">
      <c r="A21" t="s">
        <v>23</v>
      </c>
      <c r="B21">
        <v>7200</v>
      </c>
    </row>
    <row r="22" spans="1:2" x14ac:dyDescent="0.25">
      <c r="A22" t="s">
        <v>199</v>
      </c>
      <c r="B22">
        <v>6600</v>
      </c>
    </row>
    <row r="23" spans="1:2" x14ac:dyDescent="0.25">
      <c r="A23" t="s">
        <v>200</v>
      </c>
      <c r="B23">
        <v>5300</v>
      </c>
    </row>
  </sheetData>
  <phoneticPr fontId="3"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57F23-25FB-4BE4-B1D2-D050BCE40BB7}">
  <sheetPr codeName="工作表3">
    <pageSetUpPr fitToPage="1"/>
  </sheetPr>
  <dimension ref="A1:M80"/>
  <sheetViews>
    <sheetView view="pageLayout" zoomScale="85" zoomScaleNormal="96" zoomScaleSheetLayoutView="85" zoomScalePageLayoutView="85" workbookViewId="0">
      <selection activeCell="C39" sqref="C39:D39"/>
    </sheetView>
  </sheetViews>
  <sheetFormatPr defaultColWidth="6.77734375" defaultRowHeight="13.5" x14ac:dyDescent="0.25"/>
  <cols>
    <col min="1" max="1" width="9.33203125" style="131" bestFit="1" customWidth="1"/>
    <col min="2" max="2" width="11.77734375" style="131" bestFit="1" customWidth="1"/>
    <col min="3" max="4" width="8.109375" style="131" customWidth="1"/>
    <col min="5" max="5" width="4.88671875" style="131" bestFit="1" customWidth="1"/>
    <col min="6" max="6" width="19.44140625" style="131" bestFit="1" customWidth="1"/>
    <col min="7" max="7" width="11.77734375" style="131" bestFit="1" customWidth="1"/>
    <col min="8" max="8" width="2.77734375" style="131" bestFit="1" customWidth="1"/>
    <col min="9" max="9" width="6.109375" style="131" bestFit="1" customWidth="1"/>
    <col min="10" max="10" width="6.33203125" style="131" customWidth="1"/>
    <col min="11" max="13" width="10.109375" style="131" customWidth="1"/>
    <col min="14" max="14" width="10.44140625" style="131" customWidth="1"/>
    <col min="15" max="15" width="8.88671875" style="131" customWidth="1"/>
    <col min="16" max="16" width="12.6640625" style="131" customWidth="1"/>
    <col min="17" max="17" width="8.88671875" style="131" customWidth="1"/>
    <col min="18" max="16384" width="6.77734375" style="131"/>
  </cols>
  <sheetData>
    <row r="1" spans="1:13" x14ac:dyDescent="0.25">
      <c r="A1" s="267" t="s">
        <v>186</v>
      </c>
      <c r="B1" s="268"/>
      <c r="C1" s="268"/>
      <c r="D1" s="268"/>
      <c r="E1" s="268"/>
      <c r="F1" s="268"/>
      <c r="G1" s="268"/>
      <c r="H1" s="268"/>
      <c r="I1" s="268"/>
      <c r="J1" s="268"/>
      <c r="K1" s="268"/>
      <c r="L1" s="268"/>
      <c r="M1" s="269"/>
    </row>
    <row r="2" spans="1:13" x14ac:dyDescent="0.25">
      <c r="A2" s="256" t="s">
        <v>33</v>
      </c>
      <c r="B2" s="170" t="s">
        <v>34</v>
      </c>
      <c r="C2" s="247"/>
      <c r="D2" s="259"/>
      <c r="E2" s="259"/>
      <c r="F2" s="260"/>
      <c r="G2" s="125" t="s">
        <v>242</v>
      </c>
      <c r="H2" s="259"/>
      <c r="I2" s="259"/>
      <c r="J2" s="260"/>
      <c r="K2" s="264" t="str">
        <f>IF(C4&lt;J4,"設備發電功率未達80%，請附上說明文件!","")</f>
        <v/>
      </c>
      <c r="L2" s="265"/>
      <c r="M2" s="266"/>
    </row>
    <row r="3" spans="1:13" x14ac:dyDescent="0.25">
      <c r="A3" s="257"/>
      <c r="B3" s="120" t="s">
        <v>35</v>
      </c>
      <c r="C3" s="259"/>
      <c r="D3" s="259"/>
      <c r="E3" s="260"/>
      <c r="F3" s="120" t="s">
        <v>36</v>
      </c>
      <c r="G3" s="259"/>
      <c r="H3" s="259"/>
      <c r="I3" s="259"/>
      <c r="J3" s="260"/>
      <c r="K3" s="120" t="s">
        <v>37</v>
      </c>
      <c r="L3" s="133"/>
      <c r="M3" s="121" t="s">
        <v>6</v>
      </c>
    </row>
    <row r="4" spans="1:13" x14ac:dyDescent="0.25">
      <c r="A4" s="258"/>
      <c r="B4" s="120" t="s">
        <v>38</v>
      </c>
      <c r="C4" s="259"/>
      <c r="D4" s="259"/>
      <c r="E4" s="121" t="s">
        <v>39</v>
      </c>
      <c r="F4" s="132" t="s">
        <v>40</v>
      </c>
      <c r="G4" s="134" t="str">
        <f>IFERROR(VLOOKUP(H2, 總資料!A9:B23, 2, FALSE), "")</f>
        <v/>
      </c>
      <c r="H4" s="125" t="s">
        <v>9</v>
      </c>
      <c r="I4" s="125" t="s">
        <v>41</v>
      </c>
      <c r="J4" s="261" t="str">
        <f>IFERROR(L3*G4*0.8,"")</f>
        <v/>
      </c>
      <c r="K4" s="261"/>
      <c r="L4" s="261"/>
      <c r="M4" s="121" t="s">
        <v>42</v>
      </c>
    </row>
    <row r="5" spans="1:13" x14ac:dyDescent="0.25">
      <c r="A5" s="256" t="s">
        <v>43</v>
      </c>
      <c r="B5" s="170" t="s">
        <v>34</v>
      </c>
      <c r="C5" s="247"/>
      <c r="D5" s="259"/>
      <c r="E5" s="259"/>
      <c r="F5" s="260"/>
      <c r="G5" s="125" t="s">
        <v>242</v>
      </c>
      <c r="H5" s="259"/>
      <c r="I5" s="259"/>
      <c r="J5" s="260"/>
      <c r="K5" s="135" t="str">
        <f>IF(C7&lt;J7,"設備發電功率未達80%，請附上說明文件!","")</f>
        <v/>
      </c>
      <c r="L5" s="135"/>
      <c r="M5" s="136"/>
    </row>
    <row r="6" spans="1:13" x14ac:dyDescent="0.25">
      <c r="A6" s="257"/>
      <c r="B6" s="120" t="s">
        <v>35</v>
      </c>
      <c r="C6" s="259"/>
      <c r="D6" s="259"/>
      <c r="E6" s="260"/>
      <c r="F6" s="120" t="s">
        <v>36</v>
      </c>
      <c r="G6" s="259"/>
      <c r="H6" s="259"/>
      <c r="I6" s="259"/>
      <c r="J6" s="260"/>
      <c r="K6" s="120" t="s">
        <v>37</v>
      </c>
      <c r="L6" s="133"/>
      <c r="M6" s="121" t="s">
        <v>6</v>
      </c>
    </row>
    <row r="7" spans="1:13" x14ac:dyDescent="0.25">
      <c r="A7" s="258"/>
      <c r="B7" s="120" t="s">
        <v>38</v>
      </c>
      <c r="C7" s="259"/>
      <c r="D7" s="259"/>
      <c r="E7" s="121" t="s">
        <v>39</v>
      </c>
      <c r="F7" s="132" t="s">
        <v>40</v>
      </c>
      <c r="G7" s="134" t="str">
        <f>IFERROR(VLOOKUP(H5, 總資料!A9:B23, 2, FALSE), "")</f>
        <v/>
      </c>
      <c r="H7" s="125" t="s">
        <v>9</v>
      </c>
      <c r="I7" s="125" t="s">
        <v>41</v>
      </c>
      <c r="J7" s="261" t="str">
        <f>IFERROR(L6*G7*0.8,"")</f>
        <v/>
      </c>
      <c r="K7" s="261"/>
      <c r="L7" s="261"/>
      <c r="M7" s="121" t="s">
        <v>42</v>
      </c>
    </row>
    <row r="8" spans="1:13" x14ac:dyDescent="0.25">
      <c r="A8" s="256" t="s">
        <v>44</v>
      </c>
      <c r="B8" s="170" t="s">
        <v>34</v>
      </c>
      <c r="C8" s="247"/>
      <c r="D8" s="259"/>
      <c r="E8" s="259"/>
      <c r="F8" s="260"/>
      <c r="G8" s="125" t="s">
        <v>242</v>
      </c>
      <c r="H8" s="259"/>
      <c r="I8" s="259"/>
      <c r="J8" s="260"/>
      <c r="K8" s="135" t="str">
        <f>IF(C10&lt;J10,"設備發電功率未達80%，請附上說明文件!","")</f>
        <v/>
      </c>
      <c r="L8" s="135"/>
      <c r="M8" s="136"/>
    </row>
    <row r="9" spans="1:13" x14ac:dyDescent="0.25">
      <c r="A9" s="257"/>
      <c r="B9" s="120" t="s">
        <v>35</v>
      </c>
      <c r="C9" s="259"/>
      <c r="D9" s="259"/>
      <c r="E9" s="260"/>
      <c r="F9" s="120" t="s">
        <v>36</v>
      </c>
      <c r="G9" s="259"/>
      <c r="H9" s="259"/>
      <c r="I9" s="259"/>
      <c r="J9" s="260"/>
      <c r="K9" s="120" t="s">
        <v>37</v>
      </c>
      <c r="L9" s="133"/>
      <c r="M9" s="121" t="s">
        <v>6</v>
      </c>
    </row>
    <row r="10" spans="1:13" x14ac:dyDescent="0.25">
      <c r="A10" s="258"/>
      <c r="B10" s="120" t="s">
        <v>38</v>
      </c>
      <c r="C10" s="259"/>
      <c r="D10" s="259"/>
      <c r="E10" s="121" t="s">
        <v>39</v>
      </c>
      <c r="F10" s="132" t="s">
        <v>40</v>
      </c>
      <c r="G10" s="134" t="str">
        <f>IFERROR(VLOOKUP(H8, 總資料!A9:B23, 2, FALSE), "")</f>
        <v/>
      </c>
      <c r="H10" s="125" t="s">
        <v>9</v>
      </c>
      <c r="I10" s="125" t="s">
        <v>41</v>
      </c>
      <c r="J10" s="261" t="str">
        <f>IFERROR(L9*G10*0.8,"")</f>
        <v/>
      </c>
      <c r="K10" s="261"/>
      <c r="L10" s="261"/>
      <c r="M10" s="121" t="s">
        <v>42</v>
      </c>
    </row>
    <row r="11" spans="1:13" x14ac:dyDescent="0.25">
      <c r="A11" s="256" t="s">
        <v>45</v>
      </c>
      <c r="B11" s="170" t="s">
        <v>34</v>
      </c>
      <c r="C11" s="247"/>
      <c r="D11" s="259"/>
      <c r="E11" s="259"/>
      <c r="F11" s="260"/>
      <c r="G11" s="125" t="s">
        <v>242</v>
      </c>
      <c r="H11" s="259"/>
      <c r="I11" s="259"/>
      <c r="J11" s="260"/>
      <c r="K11" s="135" t="str">
        <f>IF(C13&lt;J13,"設備發電功率未達80%，請附上說明文件!","")</f>
        <v/>
      </c>
      <c r="L11" s="135"/>
      <c r="M11" s="136"/>
    </row>
    <row r="12" spans="1:13" x14ac:dyDescent="0.25">
      <c r="A12" s="257"/>
      <c r="B12" s="120" t="s">
        <v>35</v>
      </c>
      <c r="C12" s="259"/>
      <c r="D12" s="259"/>
      <c r="E12" s="260"/>
      <c r="F12" s="120" t="s">
        <v>36</v>
      </c>
      <c r="G12" s="259"/>
      <c r="H12" s="259"/>
      <c r="I12" s="259"/>
      <c r="J12" s="260"/>
      <c r="K12" s="120" t="s">
        <v>37</v>
      </c>
      <c r="L12" s="133"/>
      <c r="M12" s="121" t="s">
        <v>6</v>
      </c>
    </row>
    <row r="13" spans="1:13" x14ac:dyDescent="0.25">
      <c r="A13" s="258"/>
      <c r="B13" s="120" t="s">
        <v>38</v>
      </c>
      <c r="C13" s="259"/>
      <c r="D13" s="259"/>
      <c r="E13" s="121" t="s">
        <v>39</v>
      </c>
      <c r="F13" s="132" t="s">
        <v>40</v>
      </c>
      <c r="G13" s="134" t="str">
        <f>IFERROR(VLOOKUP(H11, 總資料!A9:B23, 2, FALSE), "")</f>
        <v/>
      </c>
      <c r="H13" s="125" t="s">
        <v>9</v>
      </c>
      <c r="I13" s="125" t="s">
        <v>41</v>
      </c>
      <c r="J13" s="261" t="str">
        <f>IFERROR(L12*G13*0.8,"")</f>
        <v/>
      </c>
      <c r="K13" s="261"/>
      <c r="L13" s="261"/>
      <c r="M13" s="121" t="s">
        <v>42</v>
      </c>
    </row>
    <row r="14" spans="1:13" x14ac:dyDescent="0.25">
      <c r="A14" s="256" t="s">
        <v>46</v>
      </c>
      <c r="B14" s="170" t="s">
        <v>34</v>
      </c>
      <c r="C14" s="247"/>
      <c r="D14" s="259"/>
      <c r="E14" s="259"/>
      <c r="F14" s="260"/>
      <c r="G14" s="125" t="s">
        <v>242</v>
      </c>
      <c r="H14" s="259"/>
      <c r="I14" s="259"/>
      <c r="J14" s="260"/>
      <c r="K14" s="135" t="str">
        <f>IF(C16&lt;J16,"設備發電功率未達80%，請附上說明文件!","")</f>
        <v/>
      </c>
      <c r="L14" s="135"/>
      <c r="M14" s="136"/>
    </row>
    <row r="15" spans="1:13" x14ac:dyDescent="0.25">
      <c r="A15" s="257"/>
      <c r="B15" s="120" t="s">
        <v>35</v>
      </c>
      <c r="C15" s="259"/>
      <c r="D15" s="259"/>
      <c r="E15" s="260"/>
      <c r="F15" s="120" t="s">
        <v>36</v>
      </c>
      <c r="G15" s="259"/>
      <c r="H15" s="259"/>
      <c r="I15" s="259"/>
      <c r="J15" s="260"/>
      <c r="K15" s="120" t="s">
        <v>37</v>
      </c>
      <c r="L15" s="133"/>
      <c r="M15" s="121" t="s">
        <v>6</v>
      </c>
    </row>
    <row r="16" spans="1:13" x14ac:dyDescent="0.25">
      <c r="A16" s="258"/>
      <c r="B16" s="120" t="s">
        <v>38</v>
      </c>
      <c r="C16" s="259"/>
      <c r="D16" s="259"/>
      <c r="E16" s="121" t="s">
        <v>39</v>
      </c>
      <c r="F16" s="132" t="s">
        <v>40</v>
      </c>
      <c r="G16" s="134" t="str">
        <f>IFERROR(VLOOKUP(H14, 總資料!A9:B23, 2, FALSE), "")</f>
        <v/>
      </c>
      <c r="H16" s="125" t="s">
        <v>9</v>
      </c>
      <c r="I16" s="125" t="s">
        <v>41</v>
      </c>
      <c r="J16" s="261" t="str">
        <f>IFERROR(L15*G16*0.8,"")</f>
        <v/>
      </c>
      <c r="K16" s="261"/>
      <c r="L16" s="261"/>
      <c r="M16" s="121" t="s">
        <v>42</v>
      </c>
    </row>
    <row r="17" spans="1:13" x14ac:dyDescent="0.25">
      <c r="A17" s="256" t="s">
        <v>47</v>
      </c>
      <c r="B17" s="170" t="s">
        <v>34</v>
      </c>
      <c r="C17" s="247"/>
      <c r="D17" s="259"/>
      <c r="E17" s="259"/>
      <c r="F17" s="260"/>
      <c r="G17" s="125" t="s">
        <v>242</v>
      </c>
      <c r="H17" s="259"/>
      <c r="I17" s="259"/>
      <c r="J17" s="260"/>
      <c r="K17" s="135" t="str">
        <f>IF(C19&lt;J19,"設備發電功率未達80%，請附上說明文件!","")</f>
        <v/>
      </c>
      <c r="L17" s="135"/>
      <c r="M17" s="136"/>
    </row>
    <row r="18" spans="1:13" x14ac:dyDescent="0.25">
      <c r="A18" s="257"/>
      <c r="B18" s="120" t="s">
        <v>35</v>
      </c>
      <c r="C18" s="259"/>
      <c r="D18" s="259"/>
      <c r="E18" s="260"/>
      <c r="F18" s="120" t="s">
        <v>36</v>
      </c>
      <c r="G18" s="259"/>
      <c r="H18" s="259"/>
      <c r="I18" s="259"/>
      <c r="J18" s="260"/>
      <c r="K18" s="120" t="s">
        <v>37</v>
      </c>
      <c r="L18" s="133"/>
      <c r="M18" s="121" t="s">
        <v>6</v>
      </c>
    </row>
    <row r="19" spans="1:13" x14ac:dyDescent="0.25">
      <c r="A19" s="258"/>
      <c r="B19" s="120" t="s">
        <v>38</v>
      </c>
      <c r="C19" s="259"/>
      <c r="D19" s="259"/>
      <c r="E19" s="121" t="s">
        <v>39</v>
      </c>
      <c r="F19" s="132" t="s">
        <v>40</v>
      </c>
      <c r="G19" s="134" t="str">
        <f>IFERROR(VLOOKUP(H17, 總資料!A9:B23, 2, FALSE), "")</f>
        <v/>
      </c>
      <c r="H19" s="125" t="s">
        <v>9</v>
      </c>
      <c r="I19" s="125" t="s">
        <v>41</v>
      </c>
      <c r="J19" s="261" t="str">
        <f>IFERROR(L18*G19*0.8,"")</f>
        <v/>
      </c>
      <c r="K19" s="261"/>
      <c r="L19" s="261"/>
      <c r="M19" s="121" t="s">
        <v>42</v>
      </c>
    </row>
    <row r="20" spans="1:13" x14ac:dyDescent="0.25">
      <c r="A20" s="256" t="s">
        <v>48</v>
      </c>
      <c r="B20" s="170" t="s">
        <v>34</v>
      </c>
      <c r="C20" s="247"/>
      <c r="D20" s="259"/>
      <c r="E20" s="259"/>
      <c r="F20" s="260"/>
      <c r="G20" s="125" t="s">
        <v>242</v>
      </c>
      <c r="H20" s="259"/>
      <c r="I20" s="259"/>
      <c r="J20" s="260"/>
      <c r="K20" s="135" t="str">
        <f>IF(C22&lt;J22,"設備發電功率未達80%，請附上說明文件!","")</f>
        <v/>
      </c>
      <c r="L20" s="135"/>
      <c r="M20" s="136"/>
    </row>
    <row r="21" spans="1:13" x14ac:dyDescent="0.25">
      <c r="A21" s="257"/>
      <c r="B21" s="120" t="s">
        <v>35</v>
      </c>
      <c r="C21" s="259"/>
      <c r="D21" s="259"/>
      <c r="E21" s="260"/>
      <c r="F21" s="120" t="s">
        <v>36</v>
      </c>
      <c r="G21" s="259"/>
      <c r="H21" s="259"/>
      <c r="I21" s="259"/>
      <c r="J21" s="260"/>
      <c r="K21" s="120" t="s">
        <v>37</v>
      </c>
      <c r="L21" s="133"/>
      <c r="M21" s="121" t="s">
        <v>6</v>
      </c>
    </row>
    <row r="22" spans="1:13" x14ac:dyDescent="0.25">
      <c r="A22" s="258"/>
      <c r="B22" s="120" t="s">
        <v>38</v>
      </c>
      <c r="C22" s="259"/>
      <c r="D22" s="259"/>
      <c r="E22" s="121" t="s">
        <v>39</v>
      </c>
      <c r="F22" s="132" t="s">
        <v>40</v>
      </c>
      <c r="G22" s="134" t="str">
        <f>IFERROR(VLOOKUP(H20, 總資料!A9:B23, 2, FALSE), "")</f>
        <v/>
      </c>
      <c r="H22" s="125" t="s">
        <v>9</v>
      </c>
      <c r="I22" s="125" t="s">
        <v>41</v>
      </c>
      <c r="J22" s="261" t="str">
        <f>IFERROR(L21*G22*0.8,"")</f>
        <v/>
      </c>
      <c r="K22" s="261"/>
      <c r="L22" s="261"/>
      <c r="M22" s="121" t="s">
        <v>42</v>
      </c>
    </row>
    <row r="23" spans="1:13" x14ac:dyDescent="0.25">
      <c r="A23" s="256" t="s">
        <v>49</v>
      </c>
      <c r="B23" s="170" t="s">
        <v>34</v>
      </c>
      <c r="C23" s="247"/>
      <c r="D23" s="259"/>
      <c r="E23" s="259"/>
      <c r="F23" s="260"/>
      <c r="G23" s="125" t="s">
        <v>242</v>
      </c>
      <c r="H23" s="259"/>
      <c r="I23" s="259"/>
      <c r="J23" s="260"/>
      <c r="K23" s="135" t="str">
        <f>IF(C25&lt;J25,"設備發電功率未達80%，請附上說明文件!","")</f>
        <v/>
      </c>
      <c r="L23" s="135"/>
      <c r="M23" s="136"/>
    </row>
    <row r="24" spans="1:13" x14ac:dyDescent="0.25">
      <c r="A24" s="257"/>
      <c r="B24" s="120" t="s">
        <v>35</v>
      </c>
      <c r="C24" s="259"/>
      <c r="D24" s="259"/>
      <c r="E24" s="260"/>
      <c r="F24" s="120" t="s">
        <v>36</v>
      </c>
      <c r="G24" s="259"/>
      <c r="H24" s="259"/>
      <c r="I24" s="259"/>
      <c r="J24" s="260"/>
      <c r="K24" s="120" t="s">
        <v>37</v>
      </c>
      <c r="L24" s="133"/>
      <c r="M24" s="121" t="s">
        <v>6</v>
      </c>
    </row>
    <row r="25" spans="1:13" x14ac:dyDescent="0.25">
      <c r="A25" s="258"/>
      <c r="B25" s="120" t="s">
        <v>38</v>
      </c>
      <c r="C25" s="259"/>
      <c r="D25" s="259"/>
      <c r="E25" s="121" t="s">
        <v>39</v>
      </c>
      <c r="F25" s="132" t="s">
        <v>40</v>
      </c>
      <c r="G25" s="134" t="str">
        <f>IFERROR(VLOOKUP(H23, 總資料!A9:B23, 2, FALSE), "")</f>
        <v/>
      </c>
      <c r="H25" s="125" t="s">
        <v>9</v>
      </c>
      <c r="I25" s="125" t="s">
        <v>41</v>
      </c>
      <c r="J25" s="261" t="str">
        <f>IFERROR(L24*G25*0.8,"")</f>
        <v/>
      </c>
      <c r="K25" s="261"/>
      <c r="L25" s="261"/>
      <c r="M25" s="121" t="s">
        <v>42</v>
      </c>
    </row>
    <row r="26" spans="1:13" x14ac:dyDescent="0.25">
      <c r="A26" s="256" t="s">
        <v>50</v>
      </c>
      <c r="B26" s="170" t="s">
        <v>34</v>
      </c>
      <c r="C26" s="247"/>
      <c r="D26" s="259"/>
      <c r="E26" s="259"/>
      <c r="F26" s="260"/>
      <c r="G26" s="125" t="s">
        <v>242</v>
      </c>
      <c r="H26" s="259"/>
      <c r="I26" s="259"/>
      <c r="J26" s="260"/>
      <c r="K26" s="135" t="str">
        <f>IF(C28&lt;J28,"設備發電功率未達80%，請附上說明文件!","")</f>
        <v/>
      </c>
      <c r="L26" s="135"/>
      <c r="M26" s="136"/>
    </row>
    <row r="27" spans="1:13" x14ac:dyDescent="0.25">
      <c r="A27" s="257"/>
      <c r="B27" s="120" t="s">
        <v>35</v>
      </c>
      <c r="C27" s="259"/>
      <c r="D27" s="259"/>
      <c r="E27" s="260"/>
      <c r="F27" s="120" t="s">
        <v>36</v>
      </c>
      <c r="G27" s="259"/>
      <c r="H27" s="259"/>
      <c r="I27" s="259"/>
      <c r="J27" s="260"/>
      <c r="K27" s="120" t="s">
        <v>37</v>
      </c>
      <c r="L27" s="133"/>
      <c r="M27" s="121" t="s">
        <v>6</v>
      </c>
    </row>
    <row r="28" spans="1:13" x14ac:dyDescent="0.25">
      <c r="A28" s="258"/>
      <c r="B28" s="120" t="s">
        <v>38</v>
      </c>
      <c r="C28" s="259"/>
      <c r="D28" s="259"/>
      <c r="E28" s="121" t="s">
        <v>39</v>
      </c>
      <c r="F28" s="132" t="s">
        <v>40</v>
      </c>
      <c r="G28" s="134" t="str">
        <f>IFERROR(VLOOKUP(H26, 總資料!A3:B17, 2, FALSE), "")</f>
        <v/>
      </c>
      <c r="H28" s="125" t="s">
        <v>9</v>
      </c>
      <c r="I28" s="125" t="s">
        <v>41</v>
      </c>
      <c r="J28" s="261" t="str">
        <f>IFERROR(L27*G28*0.8,"")</f>
        <v/>
      </c>
      <c r="K28" s="261"/>
      <c r="L28" s="261"/>
      <c r="M28" s="121" t="s">
        <v>42</v>
      </c>
    </row>
    <row r="29" spans="1:13" x14ac:dyDescent="0.25">
      <c r="A29" s="256" t="s">
        <v>51</v>
      </c>
      <c r="B29" s="170" t="s">
        <v>34</v>
      </c>
      <c r="C29" s="247"/>
      <c r="D29" s="259"/>
      <c r="E29" s="259"/>
      <c r="F29" s="260"/>
      <c r="G29" s="125" t="s">
        <v>242</v>
      </c>
      <c r="H29" s="259"/>
      <c r="I29" s="259"/>
      <c r="J29" s="260"/>
      <c r="K29" s="135" t="str">
        <f>IF(C31&lt;J31,"設備發電功率未達80%，請附上說明文件!","")</f>
        <v/>
      </c>
      <c r="L29" s="135"/>
      <c r="M29" s="136"/>
    </row>
    <row r="30" spans="1:13" x14ac:dyDescent="0.25">
      <c r="A30" s="257"/>
      <c r="B30" s="120" t="s">
        <v>35</v>
      </c>
      <c r="C30" s="259"/>
      <c r="D30" s="259"/>
      <c r="E30" s="260"/>
      <c r="F30" s="120" t="s">
        <v>36</v>
      </c>
      <c r="G30" s="259"/>
      <c r="H30" s="259"/>
      <c r="I30" s="259"/>
      <c r="J30" s="260"/>
      <c r="K30" s="120" t="s">
        <v>37</v>
      </c>
      <c r="L30" s="133"/>
      <c r="M30" s="121" t="s">
        <v>6</v>
      </c>
    </row>
    <row r="31" spans="1:13" x14ac:dyDescent="0.25">
      <c r="A31" s="258"/>
      <c r="B31" s="120" t="s">
        <v>38</v>
      </c>
      <c r="C31" s="259"/>
      <c r="D31" s="259"/>
      <c r="E31" s="121" t="s">
        <v>39</v>
      </c>
      <c r="F31" s="132" t="s">
        <v>40</v>
      </c>
      <c r="G31" s="134" t="str">
        <f>IFERROR(VLOOKUP(H29, 總資料!A3:B17, 2, FALSE), "")</f>
        <v/>
      </c>
      <c r="H31" s="125" t="s">
        <v>9</v>
      </c>
      <c r="I31" s="125" t="s">
        <v>41</v>
      </c>
      <c r="J31" s="261" t="str">
        <f>IFERROR(L30*G31*0.8,"")</f>
        <v/>
      </c>
      <c r="K31" s="261"/>
      <c r="L31" s="261"/>
      <c r="M31" s="121" t="s">
        <v>42</v>
      </c>
    </row>
    <row r="32" spans="1:13" x14ac:dyDescent="0.25">
      <c r="A32" s="256" t="s">
        <v>55</v>
      </c>
      <c r="B32" s="170" t="s">
        <v>34</v>
      </c>
      <c r="C32" s="247"/>
      <c r="D32" s="259"/>
      <c r="E32" s="259"/>
      <c r="F32" s="260"/>
      <c r="G32" s="125" t="s">
        <v>242</v>
      </c>
      <c r="H32" s="259"/>
      <c r="I32" s="259"/>
      <c r="J32" s="260"/>
      <c r="K32" s="135" t="str">
        <f>IF(C34&lt;J34,"設備發電功率未達80%，請附上說明文件!","")</f>
        <v/>
      </c>
      <c r="L32" s="135"/>
      <c r="M32" s="136"/>
    </row>
    <row r="33" spans="1:13" x14ac:dyDescent="0.25">
      <c r="A33" s="257"/>
      <c r="B33" s="120" t="s">
        <v>35</v>
      </c>
      <c r="C33" s="259"/>
      <c r="D33" s="259"/>
      <c r="E33" s="260"/>
      <c r="F33" s="120" t="s">
        <v>36</v>
      </c>
      <c r="G33" s="259"/>
      <c r="H33" s="259"/>
      <c r="I33" s="259"/>
      <c r="J33" s="260"/>
      <c r="K33" s="120" t="s">
        <v>37</v>
      </c>
      <c r="L33" s="133"/>
      <c r="M33" s="121" t="s">
        <v>6</v>
      </c>
    </row>
    <row r="34" spans="1:13" x14ac:dyDescent="0.25">
      <c r="A34" s="258"/>
      <c r="B34" s="120" t="s">
        <v>38</v>
      </c>
      <c r="C34" s="259"/>
      <c r="D34" s="259"/>
      <c r="E34" s="121" t="s">
        <v>39</v>
      </c>
      <c r="F34" s="132" t="s">
        <v>40</v>
      </c>
      <c r="G34" s="134" t="str">
        <f>IFERROR(VLOOKUP(H32, 總資料!A9:B23, 2, FALSE), "")</f>
        <v/>
      </c>
      <c r="H34" s="125" t="s">
        <v>9</v>
      </c>
      <c r="I34" s="125" t="s">
        <v>41</v>
      </c>
      <c r="J34" s="261" t="str">
        <f>IFERROR(L33*G34*0.8,"")</f>
        <v/>
      </c>
      <c r="K34" s="261"/>
      <c r="L34" s="261"/>
      <c r="M34" s="121" t="s">
        <v>42</v>
      </c>
    </row>
    <row r="35" spans="1:13" x14ac:dyDescent="0.25">
      <c r="A35" s="256" t="s">
        <v>56</v>
      </c>
      <c r="B35" s="170" t="s">
        <v>34</v>
      </c>
      <c r="C35" s="247"/>
      <c r="D35" s="259"/>
      <c r="E35" s="259"/>
      <c r="F35" s="260"/>
      <c r="G35" s="125" t="s">
        <v>242</v>
      </c>
      <c r="H35" s="259"/>
      <c r="I35" s="259"/>
      <c r="J35" s="260"/>
      <c r="K35" s="135" t="str">
        <f>IF(C37&lt;J37,"設備發電功率未達80%，請附上說明文件!","")</f>
        <v/>
      </c>
      <c r="L35" s="135"/>
      <c r="M35" s="136"/>
    </row>
    <row r="36" spans="1:13" x14ac:dyDescent="0.25">
      <c r="A36" s="257"/>
      <c r="B36" s="120" t="s">
        <v>35</v>
      </c>
      <c r="C36" s="259"/>
      <c r="D36" s="259"/>
      <c r="E36" s="260"/>
      <c r="F36" s="120" t="s">
        <v>36</v>
      </c>
      <c r="G36" s="259"/>
      <c r="H36" s="259"/>
      <c r="I36" s="259"/>
      <c r="J36" s="260"/>
      <c r="K36" s="120" t="s">
        <v>37</v>
      </c>
      <c r="L36" s="133"/>
      <c r="M36" s="121" t="s">
        <v>6</v>
      </c>
    </row>
    <row r="37" spans="1:13" x14ac:dyDescent="0.25">
      <c r="A37" s="258"/>
      <c r="B37" s="120" t="s">
        <v>38</v>
      </c>
      <c r="C37" s="259"/>
      <c r="D37" s="259"/>
      <c r="E37" s="121" t="s">
        <v>39</v>
      </c>
      <c r="F37" s="132" t="s">
        <v>40</v>
      </c>
      <c r="G37" s="134" t="str">
        <f>IFERROR(VLOOKUP(H35, 總資料!A9:B23, 2, FALSE), "")</f>
        <v/>
      </c>
      <c r="H37" s="125" t="s">
        <v>9</v>
      </c>
      <c r="I37" s="125" t="s">
        <v>41</v>
      </c>
      <c r="J37" s="261" t="str">
        <f>IFERROR(L36*G37*0.8,"")</f>
        <v/>
      </c>
      <c r="K37" s="261"/>
      <c r="L37" s="261"/>
      <c r="M37" s="121" t="s">
        <v>42</v>
      </c>
    </row>
    <row r="39" spans="1:13" x14ac:dyDescent="0.25">
      <c r="B39" s="131" t="s">
        <v>52</v>
      </c>
      <c r="C39" s="262">
        <f>C4+C7+C10+C13+C16+C22+C25+C34+C37</f>
        <v>0</v>
      </c>
      <c r="D39" s="262"/>
      <c r="E39" s="131" t="s">
        <v>42</v>
      </c>
      <c r="F39" s="131" t="s">
        <v>53</v>
      </c>
      <c r="G39" s="263" t="str">
        <f>IF(K2&amp;K5&amp;K8&amp;K11&amp;K14&amp;K17&amp;K20&amp;K23&amp;K32&amp;K35&lt;&gt;"","未達80%","")</f>
        <v/>
      </c>
      <c r="H39" s="263"/>
      <c r="I39" s="131" t="str">
        <f>IF(G39&lt;&gt;"","","瓩·時")</f>
        <v>瓩·時</v>
      </c>
      <c r="K39" s="131" t="s">
        <v>54</v>
      </c>
      <c r="L39" s="137">
        <f>L3+L6+L9+L12+L15+L18+L21+L24+L33+L36</f>
        <v>0</v>
      </c>
      <c r="M39" s="131" t="s">
        <v>6</v>
      </c>
    </row>
    <row r="40" spans="1:13" x14ac:dyDescent="0.25">
      <c r="A40" s="255"/>
      <c r="B40" s="255"/>
      <c r="C40" s="255"/>
      <c r="D40" s="255"/>
      <c r="E40" s="255"/>
      <c r="F40" s="255"/>
      <c r="G40" s="255"/>
      <c r="H40" s="255"/>
      <c r="I40" s="255"/>
      <c r="J40" s="255"/>
      <c r="K40" s="255"/>
      <c r="L40" s="255"/>
      <c r="M40" s="255"/>
    </row>
    <row r="41" spans="1:13" x14ac:dyDescent="0.25">
      <c r="A41" s="267" t="s">
        <v>186</v>
      </c>
      <c r="B41" s="268"/>
      <c r="C41" s="268"/>
      <c r="D41" s="268"/>
      <c r="E41" s="268"/>
      <c r="F41" s="268"/>
      <c r="G41" s="268"/>
      <c r="H41" s="268"/>
      <c r="I41" s="268"/>
      <c r="J41" s="268"/>
      <c r="K41" s="268"/>
      <c r="L41" s="268"/>
      <c r="M41" s="269"/>
    </row>
    <row r="42" spans="1:13" x14ac:dyDescent="0.25">
      <c r="A42" s="256" t="s">
        <v>57</v>
      </c>
      <c r="B42" s="170" t="s">
        <v>34</v>
      </c>
      <c r="C42" s="247"/>
      <c r="D42" s="259"/>
      <c r="E42" s="259"/>
      <c r="F42" s="260"/>
      <c r="G42" s="125" t="s">
        <v>242</v>
      </c>
      <c r="H42" s="259"/>
      <c r="I42" s="259"/>
      <c r="J42" s="260"/>
      <c r="K42" s="264" t="str">
        <f>IF(C44&lt;J44,"設備發電功率未達80%，請附上說明文件!","")</f>
        <v/>
      </c>
      <c r="L42" s="265"/>
      <c r="M42" s="266"/>
    </row>
    <row r="43" spans="1:13" x14ac:dyDescent="0.25">
      <c r="A43" s="257"/>
      <c r="B43" s="120" t="s">
        <v>35</v>
      </c>
      <c r="C43" s="259"/>
      <c r="D43" s="259"/>
      <c r="E43" s="260"/>
      <c r="F43" s="120" t="s">
        <v>36</v>
      </c>
      <c r="G43" s="259"/>
      <c r="H43" s="259"/>
      <c r="I43" s="259"/>
      <c r="J43" s="260"/>
      <c r="K43" s="120" t="s">
        <v>37</v>
      </c>
      <c r="L43" s="133"/>
      <c r="M43" s="121" t="s">
        <v>6</v>
      </c>
    </row>
    <row r="44" spans="1:13" x14ac:dyDescent="0.25">
      <c r="A44" s="258"/>
      <c r="B44" s="120" t="s">
        <v>38</v>
      </c>
      <c r="C44" s="259"/>
      <c r="D44" s="259"/>
      <c r="E44" s="121" t="s">
        <v>39</v>
      </c>
      <c r="F44" s="132" t="s">
        <v>40</v>
      </c>
      <c r="G44" s="134" t="str">
        <f>IFERROR(VLOOKUP(H42, 總資料!A49:B63, 2, FALSE), "")</f>
        <v/>
      </c>
      <c r="H44" s="125" t="s">
        <v>9</v>
      </c>
      <c r="I44" s="125" t="s">
        <v>41</v>
      </c>
      <c r="J44" s="261" t="str">
        <f>IFERROR(L43*G44*0.8,"")</f>
        <v/>
      </c>
      <c r="K44" s="261"/>
      <c r="L44" s="261"/>
      <c r="M44" s="121" t="s">
        <v>42</v>
      </c>
    </row>
    <row r="45" spans="1:13" x14ac:dyDescent="0.25">
      <c r="A45" s="256" t="s">
        <v>58</v>
      </c>
      <c r="B45" s="170" t="s">
        <v>34</v>
      </c>
      <c r="C45" s="247"/>
      <c r="D45" s="259"/>
      <c r="E45" s="259"/>
      <c r="F45" s="260"/>
      <c r="G45" s="125" t="s">
        <v>242</v>
      </c>
      <c r="H45" s="259"/>
      <c r="I45" s="259"/>
      <c r="J45" s="260"/>
      <c r="K45" s="135" t="str">
        <f>IF(C47&lt;J47,"設備發電功率未達80%，請附上說明文件!","")</f>
        <v/>
      </c>
      <c r="L45" s="135"/>
      <c r="M45" s="136"/>
    </row>
    <row r="46" spans="1:13" x14ac:dyDescent="0.25">
      <c r="A46" s="257"/>
      <c r="B46" s="120" t="s">
        <v>35</v>
      </c>
      <c r="C46" s="259"/>
      <c r="D46" s="259"/>
      <c r="E46" s="260"/>
      <c r="F46" s="120" t="s">
        <v>36</v>
      </c>
      <c r="G46" s="259"/>
      <c r="H46" s="259"/>
      <c r="I46" s="259"/>
      <c r="J46" s="260"/>
      <c r="K46" s="120" t="s">
        <v>37</v>
      </c>
      <c r="L46" s="133"/>
      <c r="M46" s="121" t="s">
        <v>6</v>
      </c>
    </row>
    <row r="47" spans="1:13" x14ac:dyDescent="0.25">
      <c r="A47" s="258"/>
      <c r="B47" s="120" t="s">
        <v>38</v>
      </c>
      <c r="C47" s="259"/>
      <c r="D47" s="259"/>
      <c r="E47" s="121" t="s">
        <v>39</v>
      </c>
      <c r="F47" s="132" t="s">
        <v>40</v>
      </c>
      <c r="G47" s="134" t="str">
        <f>IFERROR(VLOOKUP(H45, 總資料!A49:B63, 2, FALSE), "")</f>
        <v/>
      </c>
      <c r="H47" s="125" t="s">
        <v>9</v>
      </c>
      <c r="I47" s="125" t="s">
        <v>41</v>
      </c>
      <c r="J47" s="261" t="str">
        <f>IFERROR(L46*G47*0.8,"")</f>
        <v/>
      </c>
      <c r="K47" s="261"/>
      <c r="L47" s="261"/>
      <c r="M47" s="121" t="s">
        <v>42</v>
      </c>
    </row>
    <row r="48" spans="1:13" x14ac:dyDescent="0.25">
      <c r="A48" s="256" t="s">
        <v>59</v>
      </c>
      <c r="B48" s="170" t="s">
        <v>34</v>
      </c>
      <c r="C48" s="247"/>
      <c r="D48" s="259"/>
      <c r="E48" s="259"/>
      <c r="F48" s="260"/>
      <c r="G48" s="125" t="s">
        <v>242</v>
      </c>
      <c r="H48" s="259"/>
      <c r="I48" s="259"/>
      <c r="J48" s="260"/>
      <c r="K48" s="135" t="str">
        <f>IF(C50&lt;J50,"設備發電功率未達80%，請附上說明文件!","")</f>
        <v/>
      </c>
      <c r="L48" s="135"/>
      <c r="M48" s="136"/>
    </row>
    <row r="49" spans="1:13" x14ac:dyDescent="0.25">
      <c r="A49" s="257"/>
      <c r="B49" s="120" t="s">
        <v>35</v>
      </c>
      <c r="C49" s="259"/>
      <c r="D49" s="259"/>
      <c r="E49" s="260"/>
      <c r="F49" s="120" t="s">
        <v>36</v>
      </c>
      <c r="G49" s="259"/>
      <c r="H49" s="259"/>
      <c r="I49" s="259"/>
      <c r="J49" s="260"/>
      <c r="K49" s="120" t="s">
        <v>37</v>
      </c>
      <c r="L49" s="133"/>
      <c r="M49" s="121" t="s">
        <v>6</v>
      </c>
    </row>
    <row r="50" spans="1:13" x14ac:dyDescent="0.25">
      <c r="A50" s="258"/>
      <c r="B50" s="120" t="s">
        <v>38</v>
      </c>
      <c r="C50" s="259"/>
      <c r="D50" s="259"/>
      <c r="E50" s="121" t="s">
        <v>39</v>
      </c>
      <c r="F50" s="132" t="s">
        <v>40</v>
      </c>
      <c r="G50" s="134" t="str">
        <f>IFERROR(VLOOKUP(H48, 總資料!A49:B63, 2, FALSE), "")</f>
        <v/>
      </c>
      <c r="H50" s="125" t="s">
        <v>9</v>
      </c>
      <c r="I50" s="125" t="s">
        <v>41</v>
      </c>
      <c r="J50" s="261" t="str">
        <f>IFERROR(L49*G50*0.8,"")</f>
        <v/>
      </c>
      <c r="K50" s="261"/>
      <c r="L50" s="261"/>
      <c r="M50" s="121" t="s">
        <v>42</v>
      </c>
    </row>
    <row r="51" spans="1:13" x14ac:dyDescent="0.25">
      <c r="A51" s="256" t="s">
        <v>60</v>
      </c>
      <c r="B51" s="170" t="s">
        <v>34</v>
      </c>
      <c r="C51" s="247"/>
      <c r="D51" s="259"/>
      <c r="E51" s="259"/>
      <c r="F51" s="260"/>
      <c r="G51" s="125" t="s">
        <v>242</v>
      </c>
      <c r="H51" s="259"/>
      <c r="I51" s="259"/>
      <c r="J51" s="260"/>
      <c r="K51" s="135" t="str">
        <f>IF(C53&lt;J53,"設備發電功率未達80%，請附上說明文件!","")</f>
        <v/>
      </c>
      <c r="L51" s="135"/>
      <c r="M51" s="136"/>
    </row>
    <row r="52" spans="1:13" x14ac:dyDescent="0.25">
      <c r="A52" s="257"/>
      <c r="B52" s="120" t="s">
        <v>35</v>
      </c>
      <c r="C52" s="259"/>
      <c r="D52" s="259"/>
      <c r="E52" s="260"/>
      <c r="F52" s="120" t="s">
        <v>36</v>
      </c>
      <c r="G52" s="259"/>
      <c r="H52" s="259"/>
      <c r="I52" s="259"/>
      <c r="J52" s="260"/>
      <c r="K52" s="120" t="s">
        <v>37</v>
      </c>
      <c r="L52" s="133"/>
      <c r="M52" s="121" t="s">
        <v>6</v>
      </c>
    </row>
    <row r="53" spans="1:13" x14ac:dyDescent="0.25">
      <c r="A53" s="258"/>
      <c r="B53" s="120" t="s">
        <v>38</v>
      </c>
      <c r="C53" s="259"/>
      <c r="D53" s="259"/>
      <c r="E53" s="121" t="s">
        <v>39</v>
      </c>
      <c r="F53" s="132" t="s">
        <v>40</v>
      </c>
      <c r="G53" s="134" t="str">
        <f>IFERROR(VLOOKUP(H51, 總資料!A49:B63, 2, FALSE), "")</f>
        <v/>
      </c>
      <c r="H53" s="125" t="s">
        <v>9</v>
      </c>
      <c r="I53" s="125" t="s">
        <v>41</v>
      </c>
      <c r="J53" s="261" t="str">
        <f>IFERROR(L52*G53*0.8,"")</f>
        <v/>
      </c>
      <c r="K53" s="261"/>
      <c r="L53" s="261"/>
      <c r="M53" s="121" t="s">
        <v>42</v>
      </c>
    </row>
    <row r="54" spans="1:13" x14ac:dyDescent="0.25">
      <c r="A54" s="256" t="s">
        <v>61</v>
      </c>
      <c r="B54" s="170" t="s">
        <v>34</v>
      </c>
      <c r="C54" s="247"/>
      <c r="D54" s="259"/>
      <c r="E54" s="259"/>
      <c r="F54" s="260"/>
      <c r="G54" s="125" t="s">
        <v>242</v>
      </c>
      <c r="H54" s="259"/>
      <c r="I54" s="259"/>
      <c r="J54" s="260"/>
      <c r="K54" s="135" t="str">
        <f>IF(C56&lt;J56,"設備發電功率未達80%，請附上說明文件!","")</f>
        <v/>
      </c>
      <c r="L54" s="135"/>
      <c r="M54" s="136"/>
    </row>
    <row r="55" spans="1:13" x14ac:dyDescent="0.25">
      <c r="A55" s="257"/>
      <c r="B55" s="120" t="s">
        <v>35</v>
      </c>
      <c r="C55" s="259"/>
      <c r="D55" s="259"/>
      <c r="E55" s="260"/>
      <c r="F55" s="120" t="s">
        <v>36</v>
      </c>
      <c r="G55" s="259"/>
      <c r="H55" s="259"/>
      <c r="I55" s="259"/>
      <c r="J55" s="260"/>
      <c r="K55" s="120" t="s">
        <v>37</v>
      </c>
      <c r="L55" s="133"/>
      <c r="M55" s="121" t="s">
        <v>6</v>
      </c>
    </row>
    <row r="56" spans="1:13" x14ac:dyDescent="0.25">
      <c r="A56" s="258"/>
      <c r="B56" s="120" t="s">
        <v>38</v>
      </c>
      <c r="C56" s="259"/>
      <c r="D56" s="259"/>
      <c r="E56" s="121" t="s">
        <v>39</v>
      </c>
      <c r="F56" s="132" t="s">
        <v>40</v>
      </c>
      <c r="G56" s="134" t="str">
        <f>IFERROR(VLOOKUP(H54, 總資料!A49:B63, 2, FALSE), "")</f>
        <v/>
      </c>
      <c r="H56" s="125" t="s">
        <v>9</v>
      </c>
      <c r="I56" s="125" t="s">
        <v>41</v>
      </c>
      <c r="J56" s="261" t="str">
        <f>IFERROR(L55*G56*0.8,"")</f>
        <v/>
      </c>
      <c r="K56" s="261"/>
      <c r="L56" s="261"/>
      <c r="M56" s="121" t="s">
        <v>42</v>
      </c>
    </row>
    <row r="57" spans="1:13" x14ac:dyDescent="0.25">
      <c r="A57" s="256" t="s">
        <v>62</v>
      </c>
      <c r="B57" s="170" t="s">
        <v>34</v>
      </c>
      <c r="C57" s="247"/>
      <c r="D57" s="259"/>
      <c r="E57" s="259"/>
      <c r="F57" s="260"/>
      <c r="G57" s="125" t="s">
        <v>242</v>
      </c>
      <c r="H57" s="259"/>
      <c r="I57" s="259"/>
      <c r="J57" s="260"/>
      <c r="K57" s="135" t="str">
        <f>IF(C59&lt;J59,"設備發電功率未達80%，請附上說明文件!","")</f>
        <v/>
      </c>
      <c r="L57" s="135"/>
      <c r="M57" s="136"/>
    </row>
    <row r="58" spans="1:13" x14ac:dyDescent="0.25">
      <c r="A58" s="257"/>
      <c r="B58" s="120" t="s">
        <v>35</v>
      </c>
      <c r="C58" s="259"/>
      <c r="D58" s="259"/>
      <c r="E58" s="260"/>
      <c r="F58" s="120" t="s">
        <v>36</v>
      </c>
      <c r="G58" s="259"/>
      <c r="H58" s="259"/>
      <c r="I58" s="259"/>
      <c r="J58" s="260"/>
      <c r="K58" s="120" t="s">
        <v>37</v>
      </c>
      <c r="L58" s="133"/>
      <c r="M58" s="121" t="s">
        <v>6</v>
      </c>
    </row>
    <row r="59" spans="1:13" x14ac:dyDescent="0.25">
      <c r="A59" s="258"/>
      <c r="B59" s="120" t="s">
        <v>38</v>
      </c>
      <c r="C59" s="259"/>
      <c r="D59" s="259"/>
      <c r="E59" s="121" t="s">
        <v>39</v>
      </c>
      <c r="F59" s="132" t="s">
        <v>40</v>
      </c>
      <c r="G59" s="134" t="str">
        <f>IFERROR(VLOOKUP(H57, 總資料!A49:B63, 2, FALSE), "")</f>
        <v/>
      </c>
      <c r="H59" s="125" t="s">
        <v>9</v>
      </c>
      <c r="I59" s="125" t="s">
        <v>41</v>
      </c>
      <c r="J59" s="261" t="str">
        <f>IFERROR(L58*G59*0.8,"")</f>
        <v/>
      </c>
      <c r="K59" s="261"/>
      <c r="L59" s="261"/>
      <c r="M59" s="121" t="s">
        <v>42</v>
      </c>
    </row>
    <row r="60" spans="1:13" x14ac:dyDescent="0.25">
      <c r="A60" s="256" t="s">
        <v>63</v>
      </c>
      <c r="B60" s="170" t="s">
        <v>34</v>
      </c>
      <c r="C60" s="247"/>
      <c r="D60" s="259"/>
      <c r="E60" s="259"/>
      <c r="F60" s="260"/>
      <c r="G60" s="125" t="s">
        <v>242</v>
      </c>
      <c r="H60" s="259"/>
      <c r="I60" s="259"/>
      <c r="J60" s="260"/>
      <c r="K60" s="135" t="str">
        <f>IF(C62&lt;J62,"設備發電功率未達80%，請附上說明文件!","")</f>
        <v/>
      </c>
      <c r="L60" s="135"/>
      <c r="M60" s="136"/>
    </row>
    <row r="61" spans="1:13" x14ac:dyDescent="0.25">
      <c r="A61" s="257"/>
      <c r="B61" s="120" t="s">
        <v>35</v>
      </c>
      <c r="C61" s="259"/>
      <c r="D61" s="259"/>
      <c r="E61" s="260"/>
      <c r="F61" s="120" t="s">
        <v>36</v>
      </c>
      <c r="G61" s="259"/>
      <c r="H61" s="259"/>
      <c r="I61" s="259"/>
      <c r="J61" s="260"/>
      <c r="K61" s="120" t="s">
        <v>37</v>
      </c>
      <c r="L61" s="133"/>
      <c r="M61" s="121" t="s">
        <v>6</v>
      </c>
    </row>
    <row r="62" spans="1:13" x14ac:dyDescent="0.25">
      <c r="A62" s="258"/>
      <c r="B62" s="120" t="s">
        <v>38</v>
      </c>
      <c r="C62" s="259"/>
      <c r="D62" s="259"/>
      <c r="E62" s="121" t="s">
        <v>39</v>
      </c>
      <c r="F62" s="132" t="s">
        <v>40</v>
      </c>
      <c r="G62" s="134" t="str">
        <f>IFERROR(VLOOKUP(H60, 總資料!A49:B63, 2, FALSE), "")</f>
        <v/>
      </c>
      <c r="H62" s="125" t="s">
        <v>9</v>
      </c>
      <c r="I62" s="125" t="s">
        <v>41</v>
      </c>
      <c r="J62" s="261" t="str">
        <f>IFERROR(L61*G62*0.8,"")</f>
        <v/>
      </c>
      <c r="K62" s="261"/>
      <c r="L62" s="261"/>
      <c r="M62" s="121" t="s">
        <v>42</v>
      </c>
    </row>
    <row r="63" spans="1:13" x14ac:dyDescent="0.25">
      <c r="A63" s="256" t="s">
        <v>64</v>
      </c>
      <c r="B63" s="170" t="s">
        <v>34</v>
      </c>
      <c r="C63" s="247"/>
      <c r="D63" s="259"/>
      <c r="E63" s="259"/>
      <c r="F63" s="260"/>
      <c r="G63" s="125" t="s">
        <v>242</v>
      </c>
      <c r="H63" s="259"/>
      <c r="I63" s="259"/>
      <c r="J63" s="260"/>
      <c r="K63" s="135" t="str">
        <f>IF(C65&lt;J65,"設備發電功率未達80%，請附上說明文件!","")</f>
        <v/>
      </c>
      <c r="L63" s="135"/>
      <c r="M63" s="136"/>
    </row>
    <row r="64" spans="1:13" x14ac:dyDescent="0.25">
      <c r="A64" s="257"/>
      <c r="B64" s="120" t="s">
        <v>35</v>
      </c>
      <c r="C64" s="259"/>
      <c r="D64" s="259"/>
      <c r="E64" s="260"/>
      <c r="F64" s="120" t="s">
        <v>36</v>
      </c>
      <c r="G64" s="259"/>
      <c r="H64" s="259"/>
      <c r="I64" s="259"/>
      <c r="J64" s="260"/>
      <c r="K64" s="120" t="s">
        <v>37</v>
      </c>
      <c r="L64" s="133"/>
      <c r="M64" s="121" t="s">
        <v>6</v>
      </c>
    </row>
    <row r="65" spans="1:13" x14ac:dyDescent="0.25">
      <c r="A65" s="258"/>
      <c r="B65" s="120" t="s">
        <v>38</v>
      </c>
      <c r="C65" s="259"/>
      <c r="D65" s="259"/>
      <c r="E65" s="121" t="s">
        <v>39</v>
      </c>
      <c r="F65" s="132" t="s">
        <v>40</v>
      </c>
      <c r="G65" s="134" t="str">
        <f>IFERROR(VLOOKUP(H63, 總資料!A49:B63, 2, FALSE), "")</f>
        <v/>
      </c>
      <c r="H65" s="125" t="s">
        <v>9</v>
      </c>
      <c r="I65" s="125" t="s">
        <v>41</v>
      </c>
      <c r="J65" s="261" t="str">
        <f>IFERROR(L64*G65*0.8,"")</f>
        <v/>
      </c>
      <c r="K65" s="261"/>
      <c r="L65" s="261"/>
      <c r="M65" s="121" t="s">
        <v>42</v>
      </c>
    </row>
    <row r="66" spans="1:13" x14ac:dyDescent="0.25">
      <c r="A66" s="256" t="s">
        <v>243</v>
      </c>
      <c r="B66" s="170" t="s">
        <v>34</v>
      </c>
      <c r="C66" s="247"/>
      <c r="D66" s="259"/>
      <c r="E66" s="259"/>
      <c r="F66" s="260"/>
      <c r="G66" s="125" t="s">
        <v>242</v>
      </c>
      <c r="H66" s="259"/>
      <c r="I66" s="259"/>
      <c r="J66" s="260"/>
      <c r="K66" s="135" t="str">
        <f>IF(C68&lt;J68,"設備發電功率未達80%，請附上說明文件!","")</f>
        <v/>
      </c>
      <c r="L66" s="135"/>
      <c r="M66" s="136"/>
    </row>
    <row r="67" spans="1:13" x14ac:dyDescent="0.25">
      <c r="A67" s="257"/>
      <c r="B67" s="120" t="s">
        <v>35</v>
      </c>
      <c r="C67" s="259"/>
      <c r="D67" s="259"/>
      <c r="E67" s="260"/>
      <c r="F67" s="120" t="s">
        <v>36</v>
      </c>
      <c r="G67" s="259"/>
      <c r="H67" s="259"/>
      <c r="I67" s="259"/>
      <c r="J67" s="260"/>
      <c r="K67" s="120" t="s">
        <v>37</v>
      </c>
      <c r="L67" s="133"/>
      <c r="M67" s="121" t="s">
        <v>6</v>
      </c>
    </row>
    <row r="68" spans="1:13" x14ac:dyDescent="0.25">
      <c r="A68" s="258"/>
      <c r="B68" s="120" t="s">
        <v>38</v>
      </c>
      <c r="C68" s="259"/>
      <c r="D68" s="259"/>
      <c r="E68" s="121" t="s">
        <v>39</v>
      </c>
      <c r="F68" s="132" t="s">
        <v>40</v>
      </c>
      <c r="G68" s="134" t="str">
        <f>IFERROR(VLOOKUP(H66, 總資料!A43:B57, 2, FALSE), "")</f>
        <v/>
      </c>
      <c r="H68" s="125" t="s">
        <v>9</v>
      </c>
      <c r="I68" s="125" t="s">
        <v>41</v>
      </c>
      <c r="J68" s="261" t="str">
        <f>IFERROR(L67*G68*0.8,"")</f>
        <v/>
      </c>
      <c r="K68" s="261"/>
      <c r="L68" s="261"/>
      <c r="M68" s="121" t="s">
        <v>42</v>
      </c>
    </row>
    <row r="69" spans="1:13" x14ac:dyDescent="0.25">
      <c r="A69" s="256" t="s">
        <v>65</v>
      </c>
      <c r="B69" s="170" t="s">
        <v>34</v>
      </c>
      <c r="C69" s="247"/>
      <c r="D69" s="259"/>
      <c r="E69" s="259"/>
      <c r="F69" s="260"/>
      <c r="G69" s="125" t="s">
        <v>242</v>
      </c>
      <c r="H69" s="259"/>
      <c r="I69" s="259"/>
      <c r="J69" s="260"/>
      <c r="K69" s="135" t="str">
        <f>IF(C71&lt;J71,"設備發電功率未達80%，請附上說明文件!","")</f>
        <v/>
      </c>
      <c r="L69" s="135"/>
      <c r="M69" s="136"/>
    </row>
    <row r="70" spans="1:13" x14ac:dyDescent="0.25">
      <c r="A70" s="257"/>
      <c r="B70" s="120" t="s">
        <v>35</v>
      </c>
      <c r="C70" s="259"/>
      <c r="D70" s="259"/>
      <c r="E70" s="260"/>
      <c r="F70" s="120" t="s">
        <v>36</v>
      </c>
      <c r="G70" s="259"/>
      <c r="H70" s="259"/>
      <c r="I70" s="259"/>
      <c r="J70" s="260"/>
      <c r="K70" s="120" t="s">
        <v>37</v>
      </c>
      <c r="L70" s="133"/>
      <c r="M70" s="121" t="s">
        <v>6</v>
      </c>
    </row>
    <row r="71" spans="1:13" x14ac:dyDescent="0.25">
      <c r="A71" s="258"/>
      <c r="B71" s="120" t="s">
        <v>38</v>
      </c>
      <c r="C71" s="259"/>
      <c r="D71" s="259"/>
      <c r="E71" s="121" t="s">
        <v>39</v>
      </c>
      <c r="F71" s="132" t="s">
        <v>40</v>
      </c>
      <c r="G71" s="134" t="str">
        <f>IFERROR(VLOOKUP(H69, 總資料!A43:B57, 2, FALSE), "")</f>
        <v/>
      </c>
      <c r="H71" s="125" t="s">
        <v>9</v>
      </c>
      <c r="I71" s="125" t="s">
        <v>41</v>
      </c>
      <c r="J71" s="261" t="str">
        <f>IFERROR(L70*G71*0.8,"")</f>
        <v/>
      </c>
      <c r="K71" s="261"/>
      <c r="L71" s="261"/>
      <c r="M71" s="121" t="s">
        <v>42</v>
      </c>
    </row>
    <row r="72" spans="1:13" x14ac:dyDescent="0.25">
      <c r="A72" s="256" t="s">
        <v>66</v>
      </c>
      <c r="B72" s="170" t="s">
        <v>34</v>
      </c>
      <c r="C72" s="247"/>
      <c r="D72" s="259"/>
      <c r="E72" s="259"/>
      <c r="F72" s="260"/>
      <c r="G72" s="125" t="s">
        <v>242</v>
      </c>
      <c r="H72" s="259"/>
      <c r="I72" s="259"/>
      <c r="J72" s="260"/>
      <c r="K72" s="135" t="str">
        <f>IF(C74&lt;J74,"設備發電功率未達80%，請附上說明文件!","")</f>
        <v/>
      </c>
      <c r="L72" s="135"/>
      <c r="M72" s="136"/>
    </row>
    <row r="73" spans="1:13" x14ac:dyDescent="0.25">
      <c r="A73" s="257"/>
      <c r="B73" s="120" t="s">
        <v>35</v>
      </c>
      <c r="C73" s="259"/>
      <c r="D73" s="259"/>
      <c r="E73" s="260"/>
      <c r="F73" s="120" t="s">
        <v>36</v>
      </c>
      <c r="G73" s="259"/>
      <c r="H73" s="259"/>
      <c r="I73" s="259"/>
      <c r="J73" s="260"/>
      <c r="K73" s="120" t="s">
        <v>37</v>
      </c>
      <c r="L73" s="133"/>
      <c r="M73" s="121" t="s">
        <v>6</v>
      </c>
    </row>
    <row r="74" spans="1:13" x14ac:dyDescent="0.25">
      <c r="A74" s="258"/>
      <c r="B74" s="120" t="s">
        <v>38</v>
      </c>
      <c r="C74" s="259"/>
      <c r="D74" s="259"/>
      <c r="E74" s="121" t="s">
        <v>39</v>
      </c>
      <c r="F74" s="132" t="s">
        <v>40</v>
      </c>
      <c r="G74" s="134" t="str">
        <f>IFERROR(VLOOKUP(H72, 總資料!A49:B63, 2, FALSE), "")</f>
        <v/>
      </c>
      <c r="H74" s="125" t="s">
        <v>9</v>
      </c>
      <c r="I74" s="125" t="s">
        <v>41</v>
      </c>
      <c r="J74" s="261" t="str">
        <f>IFERROR(L73*G74*0.8,"")</f>
        <v/>
      </c>
      <c r="K74" s="261"/>
      <c r="L74" s="261"/>
      <c r="M74" s="121" t="s">
        <v>42</v>
      </c>
    </row>
    <row r="75" spans="1:13" x14ac:dyDescent="0.25">
      <c r="A75" s="256" t="s">
        <v>67</v>
      </c>
      <c r="B75" s="170" t="s">
        <v>34</v>
      </c>
      <c r="C75" s="247"/>
      <c r="D75" s="259"/>
      <c r="E75" s="259"/>
      <c r="F75" s="260"/>
      <c r="G75" s="125" t="s">
        <v>242</v>
      </c>
      <c r="H75" s="259"/>
      <c r="I75" s="259"/>
      <c r="J75" s="260"/>
      <c r="K75" s="135" t="str">
        <f>IF(C77&lt;J77,"設備發電功率未達80%，請附上說明文件!","")</f>
        <v/>
      </c>
      <c r="L75" s="135"/>
      <c r="M75" s="136"/>
    </row>
    <row r="76" spans="1:13" x14ac:dyDescent="0.25">
      <c r="A76" s="257"/>
      <c r="B76" s="120" t="s">
        <v>35</v>
      </c>
      <c r="C76" s="259"/>
      <c r="D76" s="259"/>
      <c r="E76" s="260"/>
      <c r="F76" s="120" t="s">
        <v>36</v>
      </c>
      <c r="G76" s="259"/>
      <c r="H76" s="259"/>
      <c r="I76" s="259"/>
      <c r="J76" s="260"/>
      <c r="K76" s="120" t="s">
        <v>37</v>
      </c>
      <c r="L76" s="133"/>
      <c r="M76" s="121" t="s">
        <v>6</v>
      </c>
    </row>
    <row r="77" spans="1:13" x14ac:dyDescent="0.25">
      <c r="A77" s="258"/>
      <c r="B77" s="120" t="s">
        <v>38</v>
      </c>
      <c r="C77" s="259"/>
      <c r="D77" s="259"/>
      <c r="E77" s="121" t="s">
        <v>39</v>
      </c>
      <c r="F77" s="132" t="s">
        <v>40</v>
      </c>
      <c r="G77" s="134" t="str">
        <f>IFERROR(VLOOKUP(H75, 總資料!A49:B63, 2, FALSE), "")</f>
        <v/>
      </c>
      <c r="H77" s="125" t="s">
        <v>9</v>
      </c>
      <c r="I77" s="125" t="s">
        <v>41</v>
      </c>
      <c r="J77" s="261" t="str">
        <f>IFERROR(L76*G77*0.8,"")</f>
        <v/>
      </c>
      <c r="K77" s="261"/>
      <c r="L77" s="261"/>
      <c r="M77" s="121" t="s">
        <v>42</v>
      </c>
    </row>
    <row r="79" spans="1:13" x14ac:dyDescent="0.25">
      <c r="B79" s="131" t="s">
        <v>52</v>
      </c>
      <c r="C79" s="262">
        <f>C44+C47+C50+C53+C56+C62+C65+C74+C77</f>
        <v>0</v>
      </c>
      <c r="D79" s="262"/>
      <c r="E79" s="131" t="s">
        <v>42</v>
      </c>
      <c r="F79" s="131" t="s">
        <v>53</v>
      </c>
      <c r="G79" s="263" t="str">
        <f>IF(K42&amp;K45&amp;K48&amp;K51&amp;K54&amp;K57&amp;K60&amp;K63&amp;K72&amp;K75&lt;&gt;"","未達80%","")</f>
        <v/>
      </c>
      <c r="H79" s="263"/>
      <c r="I79" s="131" t="str">
        <f>IF(G79&lt;&gt;"","","瓩·時")</f>
        <v>瓩·時</v>
      </c>
      <c r="K79" s="131" t="s">
        <v>54</v>
      </c>
      <c r="L79" s="137">
        <f>L43+L46+L49+L52+L55+L58+L61+L64+L73+L76</f>
        <v>0</v>
      </c>
      <c r="M79" s="131" t="s">
        <v>6</v>
      </c>
    </row>
    <row r="80" spans="1:13" x14ac:dyDescent="0.25">
      <c r="A80" s="255"/>
      <c r="B80" s="255"/>
      <c r="C80" s="255"/>
      <c r="D80" s="255"/>
      <c r="E80" s="255"/>
      <c r="F80" s="255"/>
      <c r="G80" s="255"/>
      <c r="H80" s="255"/>
      <c r="I80" s="255"/>
      <c r="J80" s="255"/>
      <c r="K80" s="255"/>
      <c r="L80" s="255"/>
      <c r="M80" s="255"/>
    </row>
  </sheetData>
  <protectedRanges>
    <protectedRange sqref="H2 G3 L3 C3:C4 H5 G6 L6 C6:C7 H8 G9 L9 C9:C10 H11 G12 L12 C12:C13 H14 G15 L15 C15:C16 H17 G18 L18 C18:C19 H20 G21 L21 C21:C22 H23 G24 L24 C24:C25 H32 G33 L33 C33:C34 H35 G36 L36 C36:C37 H26 G27 L27 C27:C28 H29 G30 L30 C30:C31 H42 G43 L43 C43:C44 H45 G46 L46 C46:C47 H48 G49 L49 C49:C50 H51 G52 L52 C52:C53 H54 G55 L55 C55:C56 H57 G58 L58 C58:C59 H60 G61 L61 C61:C62 H63 G64 L64 C64:C65 H72 G73 L73 C73:C74 H75 G76 L76 C76:C77 H66 G67 L67 C67:C68 H69 G70 L70 C70:C71" name="範圍1"/>
    <protectedRange sqref="D2 D5 D8 D11 D14 D17 D20 D23 D32 D35 D26 D29 D42 D45 D48 D51 D54 D57 D60 D63 D72 D75 D66 D69" name="範圍1_1"/>
  </protectedRanges>
  <mergeCells count="202">
    <mergeCell ref="A1:M1"/>
    <mergeCell ref="A41:M41"/>
    <mergeCell ref="B48:C48"/>
    <mergeCell ref="B45:C45"/>
    <mergeCell ref="B57:C57"/>
    <mergeCell ref="B54:C54"/>
    <mergeCell ref="B66:C66"/>
    <mergeCell ref="B63:C63"/>
    <mergeCell ref="C68:D68"/>
    <mergeCell ref="G24:J24"/>
    <mergeCell ref="C25:D25"/>
    <mergeCell ref="J25:L25"/>
    <mergeCell ref="C37:D37"/>
    <mergeCell ref="J37:L37"/>
    <mergeCell ref="C39:D39"/>
    <mergeCell ref="G39:H39"/>
    <mergeCell ref="A35:A37"/>
    <mergeCell ref="B35:C35"/>
    <mergeCell ref="D35:F35"/>
    <mergeCell ref="H35:J35"/>
    <mergeCell ref="C36:E36"/>
    <mergeCell ref="G36:J36"/>
    <mergeCell ref="G21:J21"/>
    <mergeCell ref="C18:E18"/>
    <mergeCell ref="A72:A74"/>
    <mergeCell ref="B72:C72"/>
    <mergeCell ref="D72:F72"/>
    <mergeCell ref="H72:J72"/>
    <mergeCell ref="C73:E73"/>
    <mergeCell ref="G73:J73"/>
    <mergeCell ref="C74:D74"/>
    <mergeCell ref="J74:L74"/>
    <mergeCell ref="A69:A71"/>
    <mergeCell ref="B69:C69"/>
    <mergeCell ref="D69:F69"/>
    <mergeCell ref="H69:J69"/>
    <mergeCell ref="C70:E70"/>
    <mergeCell ref="G70:J70"/>
    <mergeCell ref="C71:D71"/>
    <mergeCell ref="J71:L71"/>
    <mergeCell ref="G18:J18"/>
    <mergeCell ref="C19:D19"/>
    <mergeCell ref="J19:L19"/>
    <mergeCell ref="G15:J15"/>
    <mergeCell ref="C16:D16"/>
    <mergeCell ref="J16:L16"/>
    <mergeCell ref="A32:A34"/>
    <mergeCell ref="B32:C32"/>
    <mergeCell ref="D32:F32"/>
    <mergeCell ref="H32:J32"/>
    <mergeCell ref="C22:D22"/>
    <mergeCell ref="J22:L22"/>
    <mergeCell ref="A23:A25"/>
    <mergeCell ref="B23:C23"/>
    <mergeCell ref="D23:F23"/>
    <mergeCell ref="H23:J23"/>
    <mergeCell ref="C24:E24"/>
    <mergeCell ref="A20:A22"/>
    <mergeCell ref="B20:C20"/>
    <mergeCell ref="D20:F20"/>
    <mergeCell ref="H20:J20"/>
    <mergeCell ref="C21:E21"/>
    <mergeCell ref="A17:A19"/>
    <mergeCell ref="B17:C17"/>
    <mergeCell ref="D17:F17"/>
    <mergeCell ref="H17:J17"/>
    <mergeCell ref="C13:D13"/>
    <mergeCell ref="J13:L13"/>
    <mergeCell ref="A14:A16"/>
    <mergeCell ref="B14:C14"/>
    <mergeCell ref="D14:F14"/>
    <mergeCell ref="H14:J14"/>
    <mergeCell ref="C15:E15"/>
    <mergeCell ref="A11:A13"/>
    <mergeCell ref="B11:C11"/>
    <mergeCell ref="D11:F11"/>
    <mergeCell ref="H11:J11"/>
    <mergeCell ref="C3:E3"/>
    <mergeCell ref="G12:J12"/>
    <mergeCell ref="C9:E9"/>
    <mergeCell ref="G9:J9"/>
    <mergeCell ref="C10:D10"/>
    <mergeCell ref="J10:L10"/>
    <mergeCell ref="G6:J6"/>
    <mergeCell ref="C7:D7"/>
    <mergeCell ref="J7:L7"/>
    <mergeCell ref="C12:E12"/>
    <mergeCell ref="G3:J3"/>
    <mergeCell ref="K2:M2"/>
    <mergeCell ref="A26:A28"/>
    <mergeCell ref="B26:C26"/>
    <mergeCell ref="D26:F26"/>
    <mergeCell ref="H26:J26"/>
    <mergeCell ref="C27:E27"/>
    <mergeCell ref="G27:J27"/>
    <mergeCell ref="C28:D28"/>
    <mergeCell ref="J28:L28"/>
    <mergeCell ref="A8:A10"/>
    <mergeCell ref="B8:C8"/>
    <mergeCell ref="D8:F8"/>
    <mergeCell ref="H8:J8"/>
    <mergeCell ref="C4:D4"/>
    <mergeCell ref="J4:L4"/>
    <mergeCell ref="A5:A7"/>
    <mergeCell ref="B5:C5"/>
    <mergeCell ref="D5:F5"/>
    <mergeCell ref="H5:J5"/>
    <mergeCell ref="C6:E6"/>
    <mergeCell ref="A2:A4"/>
    <mergeCell ref="B2:C2"/>
    <mergeCell ref="D2:F2"/>
    <mergeCell ref="H2:J2"/>
    <mergeCell ref="A29:A31"/>
    <mergeCell ref="B29:C29"/>
    <mergeCell ref="D29:F29"/>
    <mergeCell ref="H29:J29"/>
    <mergeCell ref="C30:E30"/>
    <mergeCell ref="G30:J30"/>
    <mergeCell ref="C31:D31"/>
    <mergeCell ref="J31:L31"/>
    <mergeCell ref="A40:M40"/>
    <mergeCell ref="C33:E33"/>
    <mergeCell ref="G33:J33"/>
    <mergeCell ref="C34:D34"/>
    <mergeCell ref="J34:L34"/>
    <mergeCell ref="A42:A44"/>
    <mergeCell ref="B42:C42"/>
    <mergeCell ref="D42:F42"/>
    <mergeCell ref="H42:J42"/>
    <mergeCell ref="K42:M42"/>
    <mergeCell ref="C43:E43"/>
    <mergeCell ref="G43:J43"/>
    <mergeCell ref="C44:D44"/>
    <mergeCell ref="J44:L44"/>
    <mergeCell ref="A45:A47"/>
    <mergeCell ref="D45:F45"/>
    <mergeCell ref="H45:J45"/>
    <mergeCell ref="C46:E46"/>
    <mergeCell ref="G46:J46"/>
    <mergeCell ref="C47:D47"/>
    <mergeCell ref="J47:L47"/>
    <mergeCell ref="A48:A50"/>
    <mergeCell ref="D48:F48"/>
    <mergeCell ref="H48:J48"/>
    <mergeCell ref="C49:E49"/>
    <mergeCell ref="G49:J49"/>
    <mergeCell ref="C50:D50"/>
    <mergeCell ref="J50:L50"/>
    <mergeCell ref="A51:A53"/>
    <mergeCell ref="B51:C51"/>
    <mergeCell ref="D51:F51"/>
    <mergeCell ref="H51:J51"/>
    <mergeCell ref="C52:E52"/>
    <mergeCell ref="G52:J52"/>
    <mergeCell ref="C53:D53"/>
    <mergeCell ref="J53:L53"/>
    <mergeCell ref="A54:A56"/>
    <mergeCell ref="D54:F54"/>
    <mergeCell ref="H54:J54"/>
    <mergeCell ref="C55:E55"/>
    <mergeCell ref="G55:J55"/>
    <mergeCell ref="C56:D56"/>
    <mergeCell ref="J56:L56"/>
    <mergeCell ref="A57:A59"/>
    <mergeCell ref="D57:F57"/>
    <mergeCell ref="H57:J57"/>
    <mergeCell ref="C58:E58"/>
    <mergeCell ref="G58:J58"/>
    <mergeCell ref="C59:D59"/>
    <mergeCell ref="J59:L59"/>
    <mergeCell ref="A60:A62"/>
    <mergeCell ref="B60:C60"/>
    <mergeCell ref="D60:F60"/>
    <mergeCell ref="H60:J60"/>
    <mergeCell ref="C61:E61"/>
    <mergeCell ref="G61:J61"/>
    <mergeCell ref="C62:D62"/>
    <mergeCell ref="J62:L62"/>
    <mergeCell ref="A80:M80"/>
    <mergeCell ref="A63:A65"/>
    <mergeCell ref="D63:F63"/>
    <mergeCell ref="H63:J63"/>
    <mergeCell ref="C64:E64"/>
    <mergeCell ref="G64:J64"/>
    <mergeCell ref="C65:D65"/>
    <mergeCell ref="J65:L65"/>
    <mergeCell ref="A66:A68"/>
    <mergeCell ref="D66:F66"/>
    <mergeCell ref="H66:J66"/>
    <mergeCell ref="C67:E67"/>
    <mergeCell ref="G67:J67"/>
    <mergeCell ref="J68:L68"/>
    <mergeCell ref="A75:A77"/>
    <mergeCell ref="B75:C75"/>
    <mergeCell ref="D75:F75"/>
    <mergeCell ref="H75:J75"/>
    <mergeCell ref="C76:E76"/>
    <mergeCell ref="G76:J76"/>
    <mergeCell ref="C77:D77"/>
    <mergeCell ref="J77:L77"/>
    <mergeCell ref="C79:D79"/>
    <mergeCell ref="G79:H79"/>
  </mergeCells>
  <phoneticPr fontId="3" type="noConversion"/>
  <pageMargins left="0.7" right="0.7" top="0.75" bottom="0.75" header="0.3" footer="0.3"/>
  <pageSetup paperSize="9" scale="89" fitToHeight="0" orientation="landscape" r:id="rId1"/>
  <extLst>
    <ext xmlns:x14="http://schemas.microsoft.com/office/spreadsheetml/2009/9/main" uri="{CCE6A557-97BC-4b89-ADB6-D9C93CAAB3DF}">
      <x14:dataValidations xmlns:xm="http://schemas.microsoft.com/office/excel/2006/main" disablePrompts="1" count="20">
        <x14:dataValidation type="list" allowBlank="1" showInputMessage="1" showErrorMessage="1" xr:uid="{42A54384-A982-438C-82D4-51278C5599AB}">
          <x14:formula1>
            <xm:f>總資料!A9:A17</xm:f>
          </x14:formula1>
          <xm:sqref>H32:J32 H66:J66 H72:J72 H26:J26</xm:sqref>
        </x14:dataValidation>
        <x14:dataValidation type="list" allowBlank="1" showInputMessage="1" showErrorMessage="1" xr:uid="{F1AB1C5B-FF1A-4517-AA9A-7BDDD363C50A}">
          <x14:formula1>
            <xm:f>總資料!A9:A17</xm:f>
          </x14:formula1>
          <xm:sqref>H35:J35 H69:J69 H75:J75 H29:J29</xm:sqref>
        </x14:dataValidation>
        <x14:dataValidation type="list" allowBlank="1" showInputMessage="1" showErrorMessage="1" xr:uid="{68EF1301-48EA-4695-8313-3DCF83D4121E}">
          <x14:formula1>
            <xm:f>總資料!B1048572:B1048574</xm:f>
          </x14:formula1>
          <xm:sqref>D32:F32 D66:F66 D72:F72 D26:F26</xm:sqref>
        </x14:dataValidation>
        <x14:dataValidation type="list" allowBlank="1" showInputMessage="1" showErrorMessage="1" xr:uid="{7515740A-6CBE-42D7-9B25-A11F72E33547}">
          <x14:formula1>
            <xm:f>總資料!B1048572:B1048574</xm:f>
          </x14:formula1>
          <xm:sqref>D35:F35 D69:F69 D75:F75 D29:F29</xm:sqref>
        </x14:dataValidation>
        <x14:dataValidation type="list" errorStyle="warning" allowBlank="1" showInputMessage="1" showErrorMessage="1" xr:uid="{30B7C048-2944-4747-A83C-7289941D7B67}">
          <x14:formula1>
            <xm:f>總資料!A15:A23</xm:f>
          </x14:formula1>
          <xm:sqref>H5:J5 H45:J45</xm:sqref>
        </x14:dataValidation>
        <x14:dataValidation type="list" allowBlank="1" showInputMessage="1" showErrorMessage="1" xr:uid="{A775F6EE-04DC-4AC3-8103-574F6547FB1F}">
          <x14:formula1>
            <xm:f>總資料!A15:A23</xm:f>
          </x14:formula1>
          <xm:sqref>H2:J2 H42:J42</xm:sqref>
        </x14:dataValidation>
        <x14:dataValidation type="list" allowBlank="1" showInputMessage="1" showErrorMessage="1" xr:uid="{67B9F9EE-0D21-4F7D-B5EB-8444AB103729}">
          <x14:formula1>
            <xm:f>總資料!A15:A23</xm:f>
          </x14:formula1>
          <xm:sqref>H8:J8 H48:J48</xm:sqref>
        </x14:dataValidation>
        <x14:dataValidation type="list" allowBlank="1" showInputMessage="1" showErrorMessage="1" xr:uid="{84B5DE03-1EDA-4AAA-9058-767C59CFD4B5}">
          <x14:formula1>
            <xm:f>總資料!A15:A23</xm:f>
          </x14:formula1>
          <xm:sqref>H11:J11 H51:J51</xm:sqref>
        </x14:dataValidation>
        <x14:dataValidation type="list" allowBlank="1" showInputMessage="1" showErrorMessage="1" xr:uid="{FD4234D2-566C-49CB-ABBC-B8262C6DD0DA}">
          <x14:formula1>
            <xm:f>總資料!A15:A23</xm:f>
          </x14:formula1>
          <xm:sqref>H14:J14 H54:J54</xm:sqref>
        </x14:dataValidation>
        <x14:dataValidation type="list" allowBlank="1" showInputMessage="1" showErrorMessage="1" xr:uid="{FA44C7F5-19EB-43D5-93CA-3C305D866E37}">
          <x14:formula1>
            <xm:f>總資料!A15:A23</xm:f>
          </x14:formula1>
          <xm:sqref>H17:J17 H57:J57</xm:sqref>
        </x14:dataValidation>
        <x14:dataValidation type="list" allowBlank="1" showInputMessage="1" showErrorMessage="1" xr:uid="{4E56E1F6-985E-47B5-AC6B-A1A6EB7E84B5}">
          <x14:formula1>
            <xm:f>總資料!A15:A23</xm:f>
          </x14:formula1>
          <xm:sqref>H20:J20 H60:J60</xm:sqref>
        </x14:dataValidation>
        <x14:dataValidation type="list" allowBlank="1" showInputMessage="1" showErrorMessage="1" xr:uid="{10BB8832-0435-467A-A1B3-367DD8AF219D}">
          <x14:formula1>
            <xm:f>總資料!A15:A23</xm:f>
          </x14:formula1>
          <xm:sqref>H23:J23 H63:J63</xm:sqref>
        </x14:dataValidation>
        <x14:dataValidation type="list" allowBlank="1" showInputMessage="1" showErrorMessage="1" xr:uid="{160FD750-2E24-4CC1-854D-945ABFEF323A}">
          <x14:formula1>
            <xm:f>總資料!B2:B4</xm:f>
          </x14:formula1>
          <xm:sqref>D2:F2 D42:F42</xm:sqref>
        </x14:dataValidation>
        <x14:dataValidation type="list" allowBlank="1" showInputMessage="1" showErrorMessage="1" xr:uid="{37B055DC-5480-443F-B60C-8EAC919A2309}">
          <x14:formula1>
            <xm:f>總資料!B2:B4</xm:f>
          </x14:formula1>
          <xm:sqref>D5:F5 D45:F45</xm:sqref>
        </x14:dataValidation>
        <x14:dataValidation type="list" allowBlank="1" showInputMessage="1" showErrorMessage="1" xr:uid="{1E036CAC-E893-452F-B00F-21F78938B7A4}">
          <x14:formula1>
            <xm:f>總資料!B2:B4</xm:f>
          </x14:formula1>
          <xm:sqref>D8:F8 D48:F48</xm:sqref>
        </x14:dataValidation>
        <x14:dataValidation type="list" allowBlank="1" showInputMessage="1" showErrorMessage="1" xr:uid="{2034A43C-9D07-473A-9835-9C7EA508C846}">
          <x14:formula1>
            <xm:f>總資料!B2:B4</xm:f>
          </x14:formula1>
          <xm:sqref>D11:F11 D51:F51</xm:sqref>
        </x14:dataValidation>
        <x14:dataValidation type="list" allowBlank="1" showInputMessage="1" showErrorMessage="1" xr:uid="{3372F7A4-1960-4853-92F2-C41338C6FFCC}">
          <x14:formula1>
            <xm:f>總資料!B2:B4</xm:f>
          </x14:formula1>
          <xm:sqref>D14:F14 D54:F54</xm:sqref>
        </x14:dataValidation>
        <x14:dataValidation type="list" allowBlank="1" showInputMessage="1" showErrorMessage="1" xr:uid="{1BDC103A-90AC-4295-A49E-E9904A9BF259}">
          <x14:formula1>
            <xm:f>總資料!B2:B4</xm:f>
          </x14:formula1>
          <xm:sqref>D17:F17 D57:F57</xm:sqref>
        </x14:dataValidation>
        <x14:dataValidation type="list" allowBlank="1" showInputMessage="1" showErrorMessage="1" xr:uid="{7FB944CD-13B0-4084-8C65-E59929635D4B}">
          <x14:formula1>
            <xm:f>總資料!B2:B4</xm:f>
          </x14:formula1>
          <xm:sqref>D20:F20 D60:F60</xm:sqref>
        </x14:dataValidation>
        <x14:dataValidation type="list" allowBlank="1" showInputMessage="1" showErrorMessage="1" xr:uid="{9BE6A335-81EA-49EE-97F5-839022D0E6EF}">
          <x14:formula1>
            <xm:f>總資料!B2:B4</xm:f>
          </x14:formula1>
          <xm:sqref>D23:F23 D63:F63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7A3FE-C467-4891-BF19-FCE275EA006E}">
  <sheetPr codeName="工作表4">
    <pageSetUpPr fitToPage="1"/>
  </sheetPr>
  <dimension ref="A1:P71"/>
  <sheetViews>
    <sheetView view="pageLayout" topLeftCell="A39" zoomScale="85" zoomScaleNormal="100" zoomScalePageLayoutView="85" workbookViewId="0">
      <selection activeCell="A33" sqref="A33:XFD33"/>
    </sheetView>
  </sheetViews>
  <sheetFormatPr defaultColWidth="8.88671875" defaultRowHeight="13.5" x14ac:dyDescent="0.25"/>
  <cols>
    <col min="1" max="2" width="4.109375" style="2" customWidth="1"/>
    <col min="3" max="4" width="8.109375" style="2" customWidth="1"/>
    <col min="5" max="7" width="4.88671875" style="18" customWidth="1"/>
    <col min="8" max="8" width="8.109375" style="18" customWidth="1"/>
    <col min="9" max="11" width="4.88671875" style="18" customWidth="1"/>
    <col min="12" max="12" width="12.21875" style="18" customWidth="1"/>
    <col min="13" max="13" width="4" style="2" customWidth="1"/>
    <col min="14" max="14" width="7.33203125" style="18" customWidth="1"/>
    <col min="15" max="15" width="8.109375" style="18" customWidth="1"/>
    <col min="16" max="16" width="7.33203125" style="18" customWidth="1"/>
    <col min="17" max="17" width="10" style="18" customWidth="1"/>
    <col min="18" max="16384" width="8.88671875" style="18"/>
  </cols>
  <sheetData>
    <row r="1" spans="1:16" x14ac:dyDescent="0.25">
      <c r="A1" s="1" t="s">
        <v>187</v>
      </c>
      <c r="B1" s="51"/>
      <c r="I1" s="274"/>
      <c r="J1" s="274"/>
      <c r="K1" s="274"/>
    </row>
    <row r="2" spans="1:16" x14ac:dyDescent="0.25">
      <c r="A2" s="173"/>
      <c r="B2" s="173"/>
      <c r="C2" s="173" t="s">
        <v>68</v>
      </c>
      <c r="D2" s="173"/>
      <c r="E2" s="173" t="s">
        <v>69</v>
      </c>
      <c r="F2" s="173"/>
      <c r="G2" s="173"/>
      <c r="H2" s="173"/>
      <c r="I2" s="173"/>
      <c r="J2" s="173"/>
      <c r="K2" s="173"/>
      <c r="L2" s="52" t="s">
        <v>70</v>
      </c>
      <c r="M2" s="40"/>
      <c r="N2" s="40" t="s">
        <v>71</v>
      </c>
      <c r="O2" s="40" t="s">
        <v>72</v>
      </c>
      <c r="P2" s="40" t="s">
        <v>73</v>
      </c>
    </row>
    <row r="3" spans="1:16" x14ac:dyDescent="0.25">
      <c r="A3" s="173" t="s">
        <v>74</v>
      </c>
      <c r="B3" s="173"/>
      <c r="C3" s="271"/>
      <c r="D3" s="271"/>
      <c r="E3" s="272"/>
      <c r="F3" s="272"/>
      <c r="G3" s="272"/>
      <c r="H3" s="40" t="s">
        <v>75</v>
      </c>
      <c r="I3" s="272"/>
      <c r="J3" s="272"/>
      <c r="K3" s="272"/>
      <c r="L3" s="53" t="str">
        <f>IFERROR(O3/N3,"")</f>
        <v/>
      </c>
      <c r="M3" s="40" t="s">
        <v>7</v>
      </c>
      <c r="N3" s="53" t="str">
        <f>IFERROR(VLOOKUP(C3, 總資料!A9:B23, 2, FALSE), "")</f>
        <v/>
      </c>
      <c r="O3" s="54"/>
      <c r="P3" s="52">
        <f t="shared" ref="P3:P32" si="0">IFERROR(O3/1000,"")</f>
        <v>0</v>
      </c>
    </row>
    <row r="4" spans="1:16" x14ac:dyDescent="0.25">
      <c r="A4" s="173" t="s">
        <v>76</v>
      </c>
      <c r="B4" s="173"/>
      <c r="C4" s="271"/>
      <c r="D4" s="271"/>
      <c r="E4" s="272"/>
      <c r="F4" s="272"/>
      <c r="G4" s="272"/>
      <c r="H4" s="40" t="s">
        <v>75</v>
      </c>
      <c r="I4" s="272"/>
      <c r="J4" s="272"/>
      <c r="K4" s="272"/>
      <c r="L4" s="53" t="str">
        <f>IFERROR(O4/N4,"")</f>
        <v/>
      </c>
      <c r="M4" s="40" t="s">
        <v>7</v>
      </c>
      <c r="N4" s="53" t="str">
        <f>IFERROR(VLOOKUP(C4, 總資料!A10:B24, 2, FALSE), "")</f>
        <v/>
      </c>
      <c r="O4" s="54"/>
      <c r="P4" s="52">
        <f t="shared" si="0"/>
        <v>0</v>
      </c>
    </row>
    <row r="5" spans="1:16" x14ac:dyDescent="0.25">
      <c r="A5" s="173" t="s">
        <v>77</v>
      </c>
      <c r="B5" s="173"/>
      <c r="C5" s="271"/>
      <c r="D5" s="271"/>
      <c r="E5" s="272"/>
      <c r="F5" s="272"/>
      <c r="G5" s="272"/>
      <c r="H5" s="40" t="s">
        <v>75</v>
      </c>
      <c r="I5" s="272"/>
      <c r="J5" s="272"/>
      <c r="K5" s="272"/>
      <c r="L5" s="53" t="str">
        <f t="shared" ref="L5:L32" si="1">IFERROR(O5/N5,"")</f>
        <v/>
      </c>
      <c r="M5" s="40" t="s">
        <v>7</v>
      </c>
      <c r="N5" s="53" t="str">
        <f>IFERROR(VLOOKUP(C5, 總資料!A11:B25, 2, FALSE), "")</f>
        <v/>
      </c>
      <c r="O5" s="54"/>
      <c r="P5" s="52">
        <f t="shared" si="0"/>
        <v>0</v>
      </c>
    </row>
    <row r="6" spans="1:16" x14ac:dyDescent="0.25">
      <c r="A6" s="173" t="s">
        <v>78</v>
      </c>
      <c r="B6" s="173"/>
      <c r="C6" s="271"/>
      <c r="D6" s="271"/>
      <c r="E6" s="272"/>
      <c r="F6" s="272"/>
      <c r="G6" s="272"/>
      <c r="H6" s="40" t="s">
        <v>75</v>
      </c>
      <c r="I6" s="272"/>
      <c r="J6" s="272"/>
      <c r="K6" s="272"/>
      <c r="L6" s="53" t="str">
        <f t="shared" si="1"/>
        <v/>
      </c>
      <c r="M6" s="40" t="s">
        <v>7</v>
      </c>
      <c r="N6" s="53" t="str">
        <f>IFERROR(VLOOKUP(C6, 總資料!A12:B26, 2, FALSE), "")</f>
        <v/>
      </c>
      <c r="O6" s="54"/>
      <c r="P6" s="52">
        <f t="shared" si="0"/>
        <v>0</v>
      </c>
    </row>
    <row r="7" spans="1:16" x14ac:dyDescent="0.25">
      <c r="A7" s="173" t="s">
        <v>79</v>
      </c>
      <c r="B7" s="173"/>
      <c r="C7" s="271"/>
      <c r="D7" s="271"/>
      <c r="E7" s="272"/>
      <c r="F7" s="272"/>
      <c r="G7" s="272"/>
      <c r="H7" s="40" t="s">
        <v>75</v>
      </c>
      <c r="I7" s="272"/>
      <c r="J7" s="272"/>
      <c r="K7" s="272"/>
      <c r="L7" s="53" t="str">
        <f t="shared" si="1"/>
        <v/>
      </c>
      <c r="M7" s="40" t="s">
        <v>7</v>
      </c>
      <c r="N7" s="53" t="str">
        <f>IFERROR(VLOOKUP(C7, 總資料!A13:B27, 2, FALSE), "")</f>
        <v/>
      </c>
      <c r="O7" s="54"/>
      <c r="P7" s="52">
        <f t="shared" si="0"/>
        <v>0</v>
      </c>
    </row>
    <row r="8" spans="1:16" x14ac:dyDescent="0.25">
      <c r="A8" s="173" t="s">
        <v>80</v>
      </c>
      <c r="B8" s="173"/>
      <c r="C8" s="271"/>
      <c r="D8" s="271"/>
      <c r="E8" s="272"/>
      <c r="F8" s="272"/>
      <c r="G8" s="272"/>
      <c r="H8" s="40" t="s">
        <v>75</v>
      </c>
      <c r="I8" s="272"/>
      <c r="J8" s="272"/>
      <c r="K8" s="272"/>
      <c r="L8" s="53" t="str">
        <f t="shared" si="1"/>
        <v/>
      </c>
      <c r="M8" s="40" t="s">
        <v>7</v>
      </c>
      <c r="N8" s="53" t="str">
        <f>IFERROR(VLOOKUP(C8, 總資料!A14:B28, 2, FALSE), "")</f>
        <v/>
      </c>
      <c r="O8" s="54"/>
      <c r="P8" s="52">
        <f t="shared" si="0"/>
        <v>0</v>
      </c>
    </row>
    <row r="9" spans="1:16" x14ac:dyDescent="0.25">
      <c r="A9" s="173" t="s">
        <v>81</v>
      </c>
      <c r="B9" s="173"/>
      <c r="C9" s="271"/>
      <c r="D9" s="271"/>
      <c r="E9" s="272"/>
      <c r="F9" s="272"/>
      <c r="G9" s="272"/>
      <c r="H9" s="40" t="s">
        <v>75</v>
      </c>
      <c r="I9" s="272"/>
      <c r="J9" s="272"/>
      <c r="K9" s="272"/>
      <c r="L9" s="53" t="str">
        <f t="shared" si="1"/>
        <v/>
      </c>
      <c r="M9" s="40" t="s">
        <v>7</v>
      </c>
      <c r="N9" s="53" t="str">
        <f>IFERROR(VLOOKUP(C9, 總資料!A15:B29, 2, FALSE), "")</f>
        <v/>
      </c>
      <c r="O9" s="54"/>
      <c r="P9" s="52">
        <f t="shared" si="0"/>
        <v>0</v>
      </c>
    </row>
    <row r="10" spans="1:16" x14ac:dyDescent="0.25">
      <c r="A10" s="173" t="s">
        <v>82</v>
      </c>
      <c r="B10" s="173"/>
      <c r="C10" s="271"/>
      <c r="D10" s="271"/>
      <c r="E10" s="272"/>
      <c r="F10" s="272"/>
      <c r="G10" s="272"/>
      <c r="H10" s="40" t="s">
        <v>75</v>
      </c>
      <c r="I10" s="272"/>
      <c r="J10" s="272"/>
      <c r="K10" s="272"/>
      <c r="L10" s="53" t="str">
        <f t="shared" si="1"/>
        <v/>
      </c>
      <c r="M10" s="40" t="s">
        <v>7</v>
      </c>
      <c r="N10" s="53" t="str">
        <f>IFERROR(VLOOKUP(C10, 總資料!A16:B30, 2, FALSE), "")</f>
        <v/>
      </c>
      <c r="O10" s="54"/>
      <c r="P10" s="52">
        <f t="shared" si="0"/>
        <v>0</v>
      </c>
    </row>
    <row r="11" spans="1:16" x14ac:dyDescent="0.25">
      <c r="A11" s="173" t="s">
        <v>83</v>
      </c>
      <c r="B11" s="173"/>
      <c r="C11" s="271"/>
      <c r="D11" s="271"/>
      <c r="E11" s="272"/>
      <c r="F11" s="272"/>
      <c r="G11" s="272"/>
      <c r="H11" s="40" t="s">
        <v>75</v>
      </c>
      <c r="I11" s="272"/>
      <c r="J11" s="272"/>
      <c r="K11" s="272"/>
      <c r="L11" s="53" t="str">
        <f t="shared" si="1"/>
        <v/>
      </c>
      <c r="M11" s="40" t="s">
        <v>7</v>
      </c>
      <c r="N11" s="53" t="str">
        <f>IFERROR(VLOOKUP(C11, 總資料!A17:B31, 2, FALSE), "")</f>
        <v/>
      </c>
      <c r="O11" s="54"/>
      <c r="P11" s="52">
        <f t="shared" si="0"/>
        <v>0</v>
      </c>
    </row>
    <row r="12" spans="1:16" x14ac:dyDescent="0.25">
      <c r="A12" s="173" t="s">
        <v>84</v>
      </c>
      <c r="B12" s="173"/>
      <c r="C12" s="271"/>
      <c r="D12" s="271"/>
      <c r="E12" s="272"/>
      <c r="F12" s="272"/>
      <c r="G12" s="272"/>
      <c r="H12" s="40" t="s">
        <v>75</v>
      </c>
      <c r="I12" s="272"/>
      <c r="J12" s="272"/>
      <c r="K12" s="272"/>
      <c r="L12" s="53" t="str">
        <f t="shared" si="1"/>
        <v/>
      </c>
      <c r="M12" s="40" t="s">
        <v>7</v>
      </c>
      <c r="N12" s="53" t="str">
        <f>IFERROR(VLOOKUP(C12, 總資料!A18:B32, 2, FALSE), "")</f>
        <v/>
      </c>
      <c r="O12" s="54"/>
      <c r="P12" s="52">
        <f t="shared" si="0"/>
        <v>0</v>
      </c>
    </row>
    <row r="13" spans="1:16" x14ac:dyDescent="0.25">
      <c r="A13" s="173" t="s">
        <v>85</v>
      </c>
      <c r="B13" s="173"/>
      <c r="C13" s="271"/>
      <c r="D13" s="271"/>
      <c r="E13" s="272"/>
      <c r="F13" s="272"/>
      <c r="G13" s="272"/>
      <c r="H13" s="40" t="s">
        <v>75</v>
      </c>
      <c r="I13" s="272"/>
      <c r="J13" s="272"/>
      <c r="K13" s="272"/>
      <c r="L13" s="53" t="str">
        <f t="shared" si="1"/>
        <v/>
      </c>
      <c r="M13" s="40" t="s">
        <v>7</v>
      </c>
      <c r="N13" s="53" t="str">
        <f>IFERROR(VLOOKUP(C13, 總資料!A19:B33, 2, FALSE), "")</f>
        <v/>
      </c>
      <c r="O13" s="54"/>
      <c r="P13" s="52">
        <f t="shared" si="0"/>
        <v>0</v>
      </c>
    </row>
    <row r="14" spans="1:16" x14ac:dyDescent="0.25">
      <c r="A14" s="173" t="s">
        <v>86</v>
      </c>
      <c r="B14" s="173"/>
      <c r="C14" s="271"/>
      <c r="D14" s="271"/>
      <c r="E14" s="272"/>
      <c r="F14" s="272"/>
      <c r="G14" s="272"/>
      <c r="H14" s="40" t="s">
        <v>75</v>
      </c>
      <c r="I14" s="272"/>
      <c r="J14" s="272"/>
      <c r="K14" s="272"/>
      <c r="L14" s="53" t="str">
        <f t="shared" si="1"/>
        <v/>
      </c>
      <c r="M14" s="40" t="s">
        <v>7</v>
      </c>
      <c r="N14" s="53" t="str">
        <f>IFERROR(VLOOKUP(C14, 總資料!A20:B34, 2, FALSE), "")</f>
        <v/>
      </c>
      <c r="O14" s="54"/>
      <c r="P14" s="52">
        <f t="shared" si="0"/>
        <v>0</v>
      </c>
    </row>
    <row r="15" spans="1:16" x14ac:dyDescent="0.25">
      <c r="A15" s="173" t="s">
        <v>87</v>
      </c>
      <c r="B15" s="173"/>
      <c r="C15" s="271"/>
      <c r="D15" s="271"/>
      <c r="E15" s="272"/>
      <c r="F15" s="272"/>
      <c r="G15" s="272"/>
      <c r="H15" s="40" t="s">
        <v>75</v>
      </c>
      <c r="I15" s="272"/>
      <c r="J15" s="272"/>
      <c r="K15" s="272"/>
      <c r="L15" s="53" t="str">
        <f t="shared" si="1"/>
        <v/>
      </c>
      <c r="M15" s="40" t="s">
        <v>7</v>
      </c>
      <c r="N15" s="53" t="str">
        <f>IFERROR(VLOOKUP(C15, 總資料!A21:B35, 2, FALSE), "")</f>
        <v/>
      </c>
      <c r="O15" s="54"/>
      <c r="P15" s="52">
        <f t="shared" si="0"/>
        <v>0</v>
      </c>
    </row>
    <row r="16" spans="1:16" x14ac:dyDescent="0.25">
      <c r="A16" s="173" t="s">
        <v>88</v>
      </c>
      <c r="B16" s="173"/>
      <c r="C16" s="271"/>
      <c r="D16" s="271"/>
      <c r="E16" s="272"/>
      <c r="F16" s="272"/>
      <c r="G16" s="272"/>
      <c r="H16" s="40" t="s">
        <v>75</v>
      </c>
      <c r="I16" s="272"/>
      <c r="J16" s="272"/>
      <c r="K16" s="272"/>
      <c r="L16" s="53" t="str">
        <f t="shared" si="1"/>
        <v/>
      </c>
      <c r="M16" s="40" t="s">
        <v>7</v>
      </c>
      <c r="N16" s="53" t="str">
        <f>IFERROR(VLOOKUP(C16, 總資料!A22:B36, 2, FALSE), "")</f>
        <v/>
      </c>
      <c r="O16" s="54"/>
      <c r="P16" s="52">
        <f t="shared" si="0"/>
        <v>0</v>
      </c>
    </row>
    <row r="17" spans="1:16" x14ac:dyDescent="0.25">
      <c r="A17" s="173" t="s">
        <v>89</v>
      </c>
      <c r="B17" s="173"/>
      <c r="C17" s="271"/>
      <c r="D17" s="271"/>
      <c r="E17" s="272"/>
      <c r="F17" s="272"/>
      <c r="G17" s="272"/>
      <c r="H17" s="40" t="s">
        <v>75</v>
      </c>
      <c r="I17" s="272"/>
      <c r="J17" s="272"/>
      <c r="K17" s="272"/>
      <c r="L17" s="53" t="str">
        <f t="shared" si="1"/>
        <v/>
      </c>
      <c r="M17" s="40" t="s">
        <v>7</v>
      </c>
      <c r="N17" s="53" t="str">
        <f>IFERROR(VLOOKUP(C17, 總資料!A23:B37, 2, FALSE), "")</f>
        <v/>
      </c>
      <c r="O17" s="54"/>
      <c r="P17" s="52">
        <f t="shared" si="0"/>
        <v>0</v>
      </c>
    </row>
    <row r="18" spans="1:16" x14ac:dyDescent="0.25">
      <c r="A18" s="173" t="s">
        <v>90</v>
      </c>
      <c r="B18" s="173"/>
      <c r="C18" s="271"/>
      <c r="D18" s="271"/>
      <c r="E18" s="272"/>
      <c r="F18" s="272"/>
      <c r="G18" s="272"/>
      <c r="H18" s="40" t="s">
        <v>75</v>
      </c>
      <c r="I18" s="272"/>
      <c r="J18" s="272"/>
      <c r="K18" s="272"/>
      <c r="L18" s="53" t="str">
        <f t="shared" si="1"/>
        <v/>
      </c>
      <c r="M18" s="40" t="s">
        <v>7</v>
      </c>
      <c r="N18" s="53" t="str">
        <f>IFERROR(VLOOKUP(C18, 總資料!A24:B38, 2, FALSE), "")</f>
        <v/>
      </c>
      <c r="O18" s="54"/>
      <c r="P18" s="52">
        <f t="shared" si="0"/>
        <v>0</v>
      </c>
    </row>
    <row r="19" spans="1:16" x14ac:dyDescent="0.25">
      <c r="A19" s="173" t="s">
        <v>91</v>
      </c>
      <c r="B19" s="173"/>
      <c r="C19" s="271"/>
      <c r="D19" s="271"/>
      <c r="E19" s="272"/>
      <c r="F19" s="272"/>
      <c r="G19" s="272"/>
      <c r="H19" s="40" t="s">
        <v>75</v>
      </c>
      <c r="I19" s="272"/>
      <c r="J19" s="272"/>
      <c r="K19" s="272"/>
      <c r="L19" s="53" t="str">
        <f t="shared" si="1"/>
        <v/>
      </c>
      <c r="M19" s="40" t="s">
        <v>7</v>
      </c>
      <c r="N19" s="53" t="str">
        <f>IFERROR(VLOOKUP(C19, 總資料!A25:B39, 2, FALSE), "")</f>
        <v/>
      </c>
      <c r="O19" s="54"/>
      <c r="P19" s="52">
        <f t="shared" si="0"/>
        <v>0</v>
      </c>
    </row>
    <row r="20" spans="1:16" x14ac:dyDescent="0.25">
      <c r="A20" s="173" t="s">
        <v>92</v>
      </c>
      <c r="B20" s="173"/>
      <c r="C20" s="271"/>
      <c r="D20" s="271"/>
      <c r="E20" s="272"/>
      <c r="F20" s="272"/>
      <c r="G20" s="272"/>
      <c r="H20" s="40" t="s">
        <v>75</v>
      </c>
      <c r="I20" s="272"/>
      <c r="J20" s="272"/>
      <c r="K20" s="272"/>
      <c r="L20" s="53" t="str">
        <f t="shared" si="1"/>
        <v/>
      </c>
      <c r="M20" s="40" t="s">
        <v>7</v>
      </c>
      <c r="N20" s="53" t="str">
        <f>IFERROR(VLOOKUP(C20, 總資料!A26:B40, 2, FALSE), "")</f>
        <v/>
      </c>
      <c r="O20" s="54"/>
      <c r="P20" s="52">
        <f t="shared" si="0"/>
        <v>0</v>
      </c>
    </row>
    <row r="21" spans="1:16" x14ac:dyDescent="0.25">
      <c r="A21" s="173" t="s">
        <v>93</v>
      </c>
      <c r="B21" s="173"/>
      <c r="C21" s="271"/>
      <c r="D21" s="271"/>
      <c r="E21" s="272"/>
      <c r="F21" s="272"/>
      <c r="G21" s="272"/>
      <c r="H21" s="40" t="s">
        <v>75</v>
      </c>
      <c r="I21" s="272"/>
      <c r="J21" s="272"/>
      <c r="K21" s="272"/>
      <c r="L21" s="53" t="str">
        <f t="shared" si="1"/>
        <v/>
      </c>
      <c r="M21" s="40" t="s">
        <v>7</v>
      </c>
      <c r="N21" s="53" t="str">
        <f>IFERROR(VLOOKUP(C21, 總資料!A27:B41, 2, FALSE), "")</f>
        <v/>
      </c>
      <c r="O21" s="54"/>
      <c r="P21" s="52">
        <f t="shared" si="0"/>
        <v>0</v>
      </c>
    </row>
    <row r="22" spans="1:16" x14ac:dyDescent="0.25">
      <c r="A22" s="173" t="s">
        <v>94</v>
      </c>
      <c r="B22" s="173"/>
      <c r="C22" s="271"/>
      <c r="D22" s="271"/>
      <c r="E22" s="272"/>
      <c r="F22" s="272"/>
      <c r="G22" s="272"/>
      <c r="H22" s="40" t="s">
        <v>75</v>
      </c>
      <c r="I22" s="272"/>
      <c r="J22" s="272"/>
      <c r="K22" s="272"/>
      <c r="L22" s="53" t="str">
        <f t="shared" si="1"/>
        <v/>
      </c>
      <c r="M22" s="40" t="s">
        <v>7</v>
      </c>
      <c r="N22" s="53" t="str">
        <f>IFERROR(VLOOKUP(C22, 總資料!A28:B42, 2, FALSE), "")</f>
        <v/>
      </c>
      <c r="O22" s="54"/>
      <c r="P22" s="52">
        <f t="shared" si="0"/>
        <v>0</v>
      </c>
    </row>
    <row r="23" spans="1:16" x14ac:dyDescent="0.25">
      <c r="A23" s="173" t="s">
        <v>95</v>
      </c>
      <c r="B23" s="173"/>
      <c r="C23" s="271"/>
      <c r="D23" s="271"/>
      <c r="E23" s="272"/>
      <c r="F23" s="272"/>
      <c r="G23" s="272"/>
      <c r="H23" s="40" t="s">
        <v>75</v>
      </c>
      <c r="I23" s="272"/>
      <c r="J23" s="272"/>
      <c r="K23" s="272"/>
      <c r="L23" s="53" t="str">
        <f t="shared" si="1"/>
        <v/>
      </c>
      <c r="M23" s="40" t="s">
        <v>7</v>
      </c>
      <c r="N23" s="53" t="str">
        <f>IFERROR(VLOOKUP(C23, 總資料!A29:B43, 2, FALSE), "")</f>
        <v/>
      </c>
      <c r="O23" s="54"/>
      <c r="P23" s="52">
        <f t="shared" si="0"/>
        <v>0</v>
      </c>
    </row>
    <row r="24" spans="1:16" x14ac:dyDescent="0.25">
      <c r="A24" s="173" t="s">
        <v>96</v>
      </c>
      <c r="B24" s="173"/>
      <c r="C24" s="271"/>
      <c r="D24" s="271"/>
      <c r="E24" s="272"/>
      <c r="F24" s="272"/>
      <c r="G24" s="272"/>
      <c r="H24" s="40" t="s">
        <v>75</v>
      </c>
      <c r="I24" s="272"/>
      <c r="J24" s="272"/>
      <c r="K24" s="272"/>
      <c r="L24" s="53" t="str">
        <f t="shared" si="1"/>
        <v/>
      </c>
      <c r="M24" s="40" t="s">
        <v>7</v>
      </c>
      <c r="N24" s="53" t="str">
        <f>IFERROR(VLOOKUP(C24, 總資料!A30:B44, 2, FALSE), "")</f>
        <v/>
      </c>
      <c r="O24" s="54"/>
      <c r="P24" s="52">
        <f t="shared" si="0"/>
        <v>0</v>
      </c>
    </row>
    <row r="25" spans="1:16" x14ac:dyDescent="0.25">
      <c r="A25" s="173" t="s">
        <v>97</v>
      </c>
      <c r="B25" s="173"/>
      <c r="C25" s="271"/>
      <c r="D25" s="271"/>
      <c r="E25" s="272"/>
      <c r="F25" s="272"/>
      <c r="G25" s="272"/>
      <c r="H25" s="40" t="s">
        <v>75</v>
      </c>
      <c r="I25" s="272"/>
      <c r="J25" s="272"/>
      <c r="K25" s="272"/>
      <c r="L25" s="53" t="str">
        <f t="shared" si="1"/>
        <v/>
      </c>
      <c r="M25" s="40" t="s">
        <v>7</v>
      </c>
      <c r="N25" s="53" t="str">
        <f>IFERROR(VLOOKUP(C25, 總資料!A31:B45, 2, FALSE), "")</f>
        <v/>
      </c>
      <c r="O25" s="54"/>
      <c r="P25" s="52">
        <f t="shared" si="0"/>
        <v>0</v>
      </c>
    </row>
    <row r="26" spans="1:16" x14ac:dyDescent="0.25">
      <c r="A26" s="173" t="s">
        <v>98</v>
      </c>
      <c r="B26" s="173"/>
      <c r="C26" s="271"/>
      <c r="D26" s="271"/>
      <c r="E26" s="272"/>
      <c r="F26" s="272"/>
      <c r="G26" s="272"/>
      <c r="H26" s="40" t="s">
        <v>75</v>
      </c>
      <c r="I26" s="272"/>
      <c r="J26" s="272"/>
      <c r="K26" s="272"/>
      <c r="L26" s="53" t="str">
        <f t="shared" si="1"/>
        <v/>
      </c>
      <c r="M26" s="40" t="s">
        <v>7</v>
      </c>
      <c r="N26" s="53" t="str">
        <f>IFERROR(VLOOKUP(C26, 總資料!A32:B46, 2, FALSE), "")</f>
        <v/>
      </c>
      <c r="O26" s="54"/>
      <c r="P26" s="52">
        <f t="shared" si="0"/>
        <v>0</v>
      </c>
    </row>
    <row r="27" spans="1:16" x14ac:dyDescent="0.25">
      <c r="A27" s="173" t="s">
        <v>99</v>
      </c>
      <c r="B27" s="173"/>
      <c r="C27" s="271"/>
      <c r="D27" s="271"/>
      <c r="E27" s="272"/>
      <c r="F27" s="272"/>
      <c r="G27" s="272"/>
      <c r="H27" s="40" t="s">
        <v>75</v>
      </c>
      <c r="I27" s="272"/>
      <c r="J27" s="272"/>
      <c r="K27" s="272"/>
      <c r="L27" s="53" t="str">
        <f t="shared" si="1"/>
        <v/>
      </c>
      <c r="M27" s="40" t="s">
        <v>7</v>
      </c>
      <c r="N27" s="53" t="str">
        <f>IFERROR(VLOOKUP(C27, 總資料!A33:B47, 2, FALSE), "")</f>
        <v/>
      </c>
      <c r="O27" s="54"/>
      <c r="P27" s="52">
        <f t="shared" si="0"/>
        <v>0</v>
      </c>
    </row>
    <row r="28" spans="1:16" x14ac:dyDescent="0.25">
      <c r="A28" s="173" t="s">
        <v>100</v>
      </c>
      <c r="B28" s="173"/>
      <c r="C28" s="271"/>
      <c r="D28" s="271"/>
      <c r="E28" s="272"/>
      <c r="F28" s="272"/>
      <c r="G28" s="272"/>
      <c r="H28" s="40" t="s">
        <v>75</v>
      </c>
      <c r="I28" s="272"/>
      <c r="J28" s="272"/>
      <c r="K28" s="272"/>
      <c r="L28" s="53" t="str">
        <f t="shared" si="1"/>
        <v/>
      </c>
      <c r="M28" s="40" t="s">
        <v>7</v>
      </c>
      <c r="N28" s="53" t="str">
        <f>IFERROR(VLOOKUP(C28, 總資料!A34:B48, 2, FALSE), "")</f>
        <v/>
      </c>
      <c r="O28" s="54"/>
      <c r="P28" s="52">
        <f t="shared" si="0"/>
        <v>0</v>
      </c>
    </row>
    <row r="29" spans="1:16" x14ac:dyDescent="0.25">
      <c r="A29" s="173" t="s">
        <v>101</v>
      </c>
      <c r="B29" s="173"/>
      <c r="C29" s="271"/>
      <c r="D29" s="271"/>
      <c r="E29" s="272"/>
      <c r="F29" s="272"/>
      <c r="G29" s="272"/>
      <c r="H29" s="40" t="s">
        <v>75</v>
      </c>
      <c r="I29" s="272"/>
      <c r="J29" s="272"/>
      <c r="K29" s="272"/>
      <c r="L29" s="53" t="str">
        <f t="shared" si="1"/>
        <v/>
      </c>
      <c r="M29" s="40" t="s">
        <v>7</v>
      </c>
      <c r="N29" s="53" t="str">
        <f>IFERROR(VLOOKUP(C29, 總資料!A35:B49, 2, FALSE), "")</f>
        <v/>
      </c>
      <c r="O29" s="54"/>
      <c r="P29" s="52">
        <f t="shared" si="0"/>
        <v>0</v>
      </c>
    </row>
    <row r="30" spans="1:16" x14ac:dyDescent="0.25">
      <c r="A30" s="173" t="s">
        <v>102</v>
      </c>
      <c r="B30" s="173"/>
      <c r="C30" s="271"/>
      <c r="D30" s="271"/>
      <c r="E30" s="272"/>
      <c r="F30" s="272"/>
      <c r="G30" s="272"/>
      <c r="H30" s="40" t="s">
        <v>75</v>
      </c>
      <c r="I30" s="272"/>
      <c r="J30" s="272"/>
      <c r="K30" s="272"/>
      <c r="L30" s="53" t="str">
        <f t="shared" si="1"/>
        <v/>
      </c>
      <c r="M30" s="40" t="s">
        <v>7</v>
      </c>
      <c r="N30" s="53" t="str">
        <f>IFERROR(VLOOKUP(C30, 總資料!A36:B50, 2, FALSE), "")</f>
        <v/>
      </c>
      <c r="O30" s="54"/>
      <c r="P30" s="52">
        <f t="shared" si="0"/>
        <v>0</v>
      </c>
    </row>
    <row r="31" spans="1:16" x14ac:dyDescent="0.25">
      <c r="A31" s="173" t="s">
        <v>103</v>
      </c>
      <c r="B31" s="173"/>
      <c r="C31" s="271"/>
      <c r="D31" s="271"/>
      <c r="E31" s="272"/>
      <c r="F31" s="272"/>
      <c r="G31" s="272"/>
      <c r="H31" s="40" t="s">
        <v>75</v>
      </c>
      <c r="I31" s="272"/>
      <c r="J31" s="272"/>
      <c r="K31" s="272"/>
      <c r="L31" s="53" t="str">
        <f t="shared" si="1"/>
        <v/>
      </c>
      <c r="M31" s="40" t="s">
        <v>7</v>
      </c>
      <c r="N31" s="53" t="str">
        <f>IFERROR(VLOOKUP(C31, 總資料!A37:B51, 2, FALSE), "")</f>
        <v/>
      </c>
      <c r="O31" s="54"/>
      <c r="P31" s="52">
        <f t="shared" si="0"/>
        <v>0</v>
      </c>
    </row>
    <row r="32" spans="1:16" x14ac:dyDescent="0.25">
      <c r="A32" s="173" t="s">
        <v>104</v>
      </c>
      <c r="B32" s="173"/>
      <c r="C32" s="271"/>
      <c r="D32" s="271"/>
      <c r="E32" s="272"/>
      <c r="F32" s="272"/>
      <c r="G32" s="272"/>
      <c r="H32" s="40" t="s">
        <v>75</v>
      </c>
      <c r="I32" s="272"/>
      <c r="J32" s="272"/>
      <c r="K32" s="272"/>
      <c r="L32" s="53" t="str">
        <f t="shared" si="1"/>
        <v/>
      </c>
      <c r="M32" s="40" t="s">
        <v>7</v>
      </c>
      <c r="N32" s="53" t="str">
        <f>IFERROR(VLOOKUP(C32, 總資料!A38:B52, 2, FALSE), "")</f>
        <v/>
      </c>
      <c r="O32" s="54"/>
      <c r="P32" s="52">
        <f t="shared" si="0"/>
        <v>0</v>
      </c>
    </row>
    <row r="33" spans="1:16" ht="15.75" customHeight="1" x14ac:dyDescent="0.25">
      <c r="A33" s="43"/>
      <c r="B33" s="60"/>
      <c r="C33" s="61"/>
      <c r="D33" s="61"/>
      <c r="E33" s="62"/>
      <c r="F33" s="62"/>
      <c r="G33" s="62"/>
      <c r="H33" s="60"/>
      <c r="I33" s="203" t="s">
        <v>105</v>
      </c>
      <c r="J33" s="203"/>
      <c r="K33" s="203"/>
      <c r="L33" s="154">
        <f>SUM(L3:L32)</f>
        <v>0</v>
      </c>
      <c r="M33" s="153" t="s">
        <v>7</v>
      </c>
      <c r="N33" s="273" t="str">
        <f>SUM(O3:O32)&amp;"度"</f>
        <v>0度</v>
      </c>
      <c r="O33" s="273"/>
      <c r="P33" s="90" t="str">
        <f>SUM(P3:P9,P10:P32)&amp;"張"</f>
        <v>0張</v>
      </c>
    </row>
    <row r="34" spans="1:16" x14ac:dyDescent="0.25">
      <c r="A34" s="43"/>
      <c r="B34" s="60"/>
      <c r="C34" s="61"/>
      <c r="D34" s="61"/>
      <c r="E34" s="62"/>
      <c r="F34" s="62"/>
      <c r="G34" s="62"/>
      <c r="H34" s="60"/>
      <c r="I34" s="43"/>
      <c r="J34" s="43"/>
      <c r="K34" s="43"/>
      <c r="L34" s="55"/>
      <c r="N34" s="63"/>
      <c r="O34" s="63"/>
      <c r="P34" s="51"/>
    </row>
    <row r="35" spans="1:16" x14ac:dyDescent="0.25">
      <c r="A35" s="203"/>
      <c r="B35" s="203"/>
      <c r="E35" s="280"/>
      <c r="F35" s="280"/>
      <c r="G35" s="280"/>
      <c r="M35" s="18"/>
    </row>
    <row r="36" spans="1:16" x14ac:dyDescent="0.25">
      <c r="A36" s="1" t="s">
        <v>187</v>
      </c>
      <c r="I36" s="274"/>
      <c r="J36" s="274"/>
      <c r="K36" s="274"/>
    </row>
    <row r="37" spans="1:16" x14ac:dyDescent="0.25">
      <c r="A37" s="173"/>
      <c r="B37" s="173"/>
      <c r="C37" s="173" t="s">
        <v>68</v>
      </c>
      <c r="D37" s="173"/>
      <c r="E37" s="173" t="s">
        <v>69</v>
      </c>
      <c r="F37" s="173"/>
      <c r="G37" s="173"/>
      <c r="H37" s="173"/>
      <c r="I37" s="173"/>
      <c r="J37" s="173"/>
      <c r="K37" s="173"/>
      <c r="L37" s="52" t="s">
        <v>70</v>
      </c>
      <c r="M37" s="40"/>
      <c r="N37" s="40" t="s">
        <v>71</v>
      </c>
      <c r="O37" s="40" t="s">
        <v>72</v>
      </c>
      <c r="P37" s="40" t="s">
        <v>73</v>
      </c>
    </row>
    <row r="38" spans="1:16" x14ac:dyDescent="0.25">
      <c r="A38" s="213" t="s">
        <v>106</v>
      </c>
      <c r="B38" s="215"/>
      <c r="C38" s="271"/>
      <c r="D38" s="271"/>
      <c r="E38" s="275"/>
      <c r="F38" s="276"/>
      <c r="G38" s="277"/>
      <c r="H38" s="40" t="s">
        <v>75</v>
      </c>
      <c r="I38" s="272"/>
      <c r="J38" s="272"/>
      <c r="K38" s="272"/>
      <c r="L38" s="53" t="str">
        <f>IFERROR(O38/N38,"")</f>
        <v/>
      </c>
      <c r="M38" s="40" t="s">
        <v>7</v>
      </c>
      <c r="N38" s="53" t="str">
        <f>IFERROR(VLOOKUP(C38, 總資料!A9:B23, 2, FALSE), "")</f>
        <v/>
      </c>
      <c r="O38" s="54"/>
      <c r="P38" s="52">
        <f t="shared" ref="P38:P67" si="2">IFERROR(O38/1000,"")</f>
        <v>0</v>
      </c>
    </row>
    <row r="39" spans="1:16" x14ac:dyDescent="0.25">
      <c r="A39" s="213" t="s">
        <v>107</v>
      </c>
      <c r="B39" s="215"/>
      <c r="C39" s="271"/>
      <c r="D39" s="271"/>
      <c r="E39" s="275"/>
      <c r="F39" s="276"/>
      <c r="G39" s="277"/>
      <c r="H39" s="40" t="s">
        <v>75</v>
      </c>
      <c r="I39" s="272"/>
      <c r="J39" s="272"/>
      <c r="K39" s="272"/>
      <c r="L39" s="53" t="str">
        <f t="shared" ref="L39:L67" si="3">IFERROR(O39/N39,"")</f>
        <v/>
      </c>
      <c r="M39" s="40" t="s">
        <v>7</v>
      </c>
      <c r="N39" s="53" t="str">
        <f>IFERROR(VLOOKUP(C39, 總資料!A10:B24, 2, FALSE), "")</f>
        <v/>
      </c>
      <c r="O39" s="54"/>
      <c r="P39" s="52">
        <f t="shared" si="2"/>
        <v>0</v>
      </c>
    </row>
    <row r="40" spans="1:16" x14ac:dyDescent="0.25">
      <c r="A40" s="213" t="s">
        <v>108</v>
      </c>
      <c r="B40" s="215"/>
      <c r="C40" s="271"/>
      <c r="D40" s="271"/>
      <c r="E40" s="275"/>
      <c r="F40" s="276"/>
      <c r="G40" s="277"/>
      <c r="H40" s="40" t="s">
        <v>75</v>
      </c>
      <c r="I40" s="272"/>
      <c r="J40" s="272"/>
      <c r="K40" s="272"/>
      <c r="L40" s="53" t="str">
        <f t="shared" si="3"/>
        <v/>
      </c>
      <c r="M40" s="40" t="s">
        <v>7</v>
      </c>
      <c r="N40" s="53" t="str">
        <f>IFERROR(VLOOKUP(C40, 總資料!A11:B25, 2, FALSE), "")</f>
        <v/>
      </c>
      <c r="O40" s="54"/>
      <c r="P40" s="52">
        <f t="shared" si="2"/>
        <v>0</v>
      </c>
    </row>
    <row r="41" spans="1:16" x14ac:dyDescent="0.25">
      <c r="A41" s="213" t="s">
        <v>109</v>
      </c>
      <c r="B41" s="215"/>
      <c r="C41" s="278"/>
      <c r="D41" s="279"/>
      <c r="E41" s="275"/>
      <c r="F41" s="276"/>
      <c r="G41" s="277"/>
      <c r="H41" s="40" t="s">
        <v>75</v>
      </c>
      <c r="I41" s="275"/>
      <c r="J41" s="276"/>
      <c r="K41" s="276"/>
      <c r="L41" s="53" t="str">
        <f t="shared" si="3"/>
        <v/>
      </c>
      <c r="M41" s="40" t="s">
        <v>7</v>
      </c>
      <c r="N41" s="53" t="str">
        <f>IFERROR(VLOOKUP(C41, 總資料!A12:B26, 2, FALSE), "")</f>
        <v/>
      </c>
      <c r="O41" s="54"/>
      <c r="P41" s="52">
        <f t="shared" si="2"/>
        <v>0</v>
      </c>
    </row>
    <row r="42" spans="1:16" x14ac:dyDescent="0.25">
      <c r="A42" s="213" t="s">
        <v>110</v>
      </c>
      <c r="B42" s="215"/>
      <c r="C42" s="278"/>
      <c r="D42" s="279"/>
      <c r="E42" s="275"/>
      <c r="F42" s="276"/>
      <c r="G42" s="277"/>
      <c r="H42" s="40" t="s">
        <v>75</v>
      </c>
      <c r="I42" s="275"/>
      <c r="J42" s="276"/>
      <c r="K42" s="276"/>
      <c r="L42" s="53" t="str">
        <f t="shared" si="3"/>
        <v/>
      </c>
      <c r="M42" s="40" t="s">
        <v>7</v>
      </c>
      <c r="N42" s="53" t="str">
        <f>IFERROR(VLOOKUP(C42, 總資料!A13:B27, 2, FALSE), "")</f>
        <v/>
      </c>
      <c r="O42" s="54"/>
      <c r="P42" s="52">
        <f t="shared" si="2"/>
        <v>0</v>
      </c>
    </row>
    <row r="43" spans="1:16" x14ac:dyDescent="0.25">
      <c r="A43" s="213" t="s">
        <v>111</v>
      </c>
      <c r="B43" s="215"/>
      <c r="C43" s="278"/>
      <c r="D43" s="279"/>
      <c r="E43" s="275"/>
      <c r="F43" s="276"/>
      <c r="G43" s="277"/>
      <c r="H43" s="40" t="s">
        <v>75</v>
      </c>
      <c r="I43" s="275"/>
      <c r="J43" s="276"/>
      <c r="K43" s="276"/>
      <c r="L43" s="53" t="str">
        <f t="shared" si="3"/>
        <v/>
      </c>
      <c r="M43" s="40" t="s">
        <v>7</v>
      </c>
      <c r="N43" s="53" t="str">
        <f>IFERROR(VLOOKUP(C43, 總資料!A14:B28, 2, FALSE), "")</f>
        <v/>
      </c>
      <c r="O43" s="54"/>
      <c r="P43" s="52">
        <f t="shared" si="2"/>
        <v>0</v>
      </c>
    </row>
    <row r="44" spans="1:16" x14ac:dyDescent="0.25">
      <c r="A44" s="213" t="s">
        <v>112</v>
      </c>
      <c r="B44" s="215"/>
      <c r="C44" s="278"/>
      <c r="D44" s="279"/>
      <c r="E44" s="275"/>
      <c r="F44" s="276"/>
      <c r="G44" s="277"/>
      <c r="H44" s="40" t="s">
        <v>75</v>
      </c>
      <c r="I44" s="275"/>
      <c r="J44" s="276"/>
      <c r="K44" s="276"/>
      <c r="L44" s="53" t="str">
        <f t="shared" si="3"/>
        <v/>
      </c>
      <c r="M44" s="40" t="s">
        <v>7</v>
      </c>
      <c r="N44" s="53" t="str">
        <f>IFERROR(VLOOKUP(C44, 總資料!A15:B29, 2, FALSE), "")</f>
        <v/>
      </c>
      <c r="O44" s="54"/>
      <c r="P44" s="52">
        <f t="shared" si="2"/>
        <v>0</v>
      </c>
    </row>
    <row r="45" spans="1:16" x14ac:dyDescent="0.25">
      <c r="A45" s="213" t="s">
        <v>113</v>
      </c>
      <c r="B45" s="215"/>
      <c r="C45" s="278"/>
      <c r="D45" s="279"/>
      <c r="E45" s="275"/>
      <c r="F45" s="276"/>
      <c r="G45" s="277"/>
      <c r="H45" s="40" t="s">
        <v>75</v>
      </c>
      <c r="I45" s="275"/>
      <c r="J45" s="276"/>
      <c r="K45" s="276"/>
      <c r="L45" s="53" t="str">
        <f t="shared" si="3"/>
        <v/>
      </c>
      <c r="M45" s="40" t="s">
        <v>7</v>
      </c>
      <c r="N45" s="53" t="str">
        <f>IFERROR(VLOOKUP(C45, 總資料!A16:B30, 2, FALSE), "")</f>
        <v/>
      </c>
      <c r="O45" s="54"/>
      <c r="P45" s="52">
        <f t="shared" si="2"/>
        <v>0</v>
      </c>
    </row>
    <row r="46" spans="1:16" x14ac:dyDescent="0.25">
      <c r="A46" s="213" t="s">
        <v>114</v>
      </c>
      <c r="B46" s="215"/>
      <c r="C46" s="278"/>
      <c r="D46" s="279"/>
      <c r="E46" s="275"/>
      <c r="F46" s="276"/>
      <c r="G46" s="277"/>
      <c r="H46" s="40" t="s">
        <v>75</v>
      </c>
      <c r="I46" s="275"/>
      <c r="J46" s="276"/>
      <c r="K46" s="276"/>
      <c r="L46" s="53" t="str">
        <f t="shared" si="3"/>
        <v/>
      </c>
      <c r="M46" s="40" t="s">
        <v>7</v>
      </c>
      <c r="N46" s="53" t="str">
        <f>IFERROR(VLOOKUP(C46, 總資料!A17:B31, 2, FALSE), "")</f>
        <v/>
      </c>
      <c r="O46" s="54"/>
      <c r="P46" s="52">
        <f t="shared" si="2"/>
        <v>0</v>
      </c>
    </row>
    <row r="47" spans="1:16" x14ac:dyDescent="0.25">
      <c r="A47" s="213" t="s">
        <v>115</v>
      </c>
      <c r="B47" s="215"/>
      <c r="C47" s="278"/>
      <c r="D47" s="279"/>
      <c r="E47" s="275"/>
      <c r="F47" s="276"/>
      <c r="G47" s="277"/>
      <c r="H47" s="40" t="s">
        <v>75</v>
      </c>
      <c r="I47" s="275"/>
      <c r="J47" s="276"/>
      <c r="K47" s="276"/>
      <c r="L47" s="53" t="str">
        <f t="shared" si="3"/>
        <v/>
      </c>
      <c r="M47" s="40" t="s">
        <v>7</v>
      </c>
      <c r="N47" s="53" t="str">
        <f>IFERROR(VLOOKUP(C47, 總資料!A18:B32, 2, FALSE), "")</f>
        <v/>
      </c>
      <c r="O47" s="54"/>
      <c r="P47" s="52">
        <f t="shared" si="2"/>
        <v>0</v>
      </c>
    </row>
    <row r="48" spans="1:16" x14ac:dyDescent="0.25">
      <c r="A48" s="213" t="s">
        <v>116</v>
      </c>
      <c r="B48" s="215"/>
      <c r="C48" s="278"/>
      <c r="D48" s="279"/>
      <c r="E48" s="275"/>
      <c r="F48" s="276"/>
      <c r="G48" s="277"/>
      <c r="H48" s="40" t="s">
        <v>75</v>
      </c>
      <c r="I48" s="275"/>
      <c r="J48" s="276"/>
      <c r="K48" s="276"/>
      <c r="L48" s="53" t="str">
        <f t="shared" si="3"/>
        <v/>
      </c>
      <c r="M48" s="40" t="s">
        <v>7</v>
      </c>
      <c r="N48" s="53" t="str">
        <f>IFERROR(VLOOKUP(C48, 總資料!A19:B33, 2, FALSE), "")</f>
        <v/>
      </c>
      <c r="O48" s="54"/>
      <c r="P48" s="52">
        <f t="shared" si="2"/>
        <v>0</v>
      </c>
    </row>
    <row r="49" spans="1:16" x14ac:dyDescent="0.25">
      <c r="A49" s="213" t="s">
        <v>117</v>
      </c>
      <c r="B49" s="215"/>
      <c r="C49" s="278"/>
      <c r="D49" s="279"/>
      <c r="E49" s="275"/>
      <c r="F49" s="276"/>
      <c r="G49" s="277"/>
      <c r="H49" s="40" t="s">
        <v>75</v>
      </c>
      <c r="I49" s="275"/>
      <c r="J49" s="276"/>
      <c r="K49" s="276"/>
      <c r="L49" s="53" t="str">
        <f t="shared" si="3"/>
        <v/>
      </c>
      <c r="M49" s="40" t="s">
        <v>7</v>
      </c>
      <c r="N49" s="53" t="str">
        <f>IFERROR(VLOOKUP(C49, 總資料!A20:B34, 2, FALSE), "")</f>
        <v/>
      </c>
      <c r="O49" s="54"/>
      <c r="P49" s="52">
        <f t="shared" si="2"/>
        <v>0</v>
      </c>
    </row>
    <row r="50" spans="1:16" x14ac:dyDescent="0.25">
      <c r="A50" s="213" t="s">
        <v>118</v>
      </c>
      <c r="B50" s="215"/>
      <c r="C50" s="278"/>
      <c r="D50" s="279"/>
      <c r="E50" s="275"/>
      <c r="F50" s="276"/>
      <c r="G50" s="277"/>
      <c r="H50" s="40" t="s">
        <v>75</v>
      </c>
      <c r="I50" s="275"/>
      <c r="J50" s="276"/>
      <c r="K50" s="276"/>
      <c r="L50" s="53" t="str">
        <f t="shared" si="3"/>
        <v/>
      </c>
      <c r="M50" s="40" t="s">
        <v>7</v>
      </c>
      <c r="N50" s="53" t="str">
        <f>IFERROR(VLOOKUP(C50, 總資料!A21:B35, 2, FALSE), "")</f>
        <v/>
      </c>
      <c r="O50" s="54"/>
      <c r="P50" s="52">
        <f t="shared" si="2"/>
        <v>0</v>
      </c>
    </row>
    <row r="51" spans="1:16" x14ac:dyDescent="0.25">
      <c r="A51" s="213" t="s">
        <v>119</v>
      </c>
      <c r="B51" s="215"/>
      <c r="C51" s="278"/>
      <c r="D51" s="279"/>
      <c r="E51" s="275"/>
      <c r="F51" s="276"/>
      <c r="G51" s="277"/>
      <c r="H51" s="40" t="s">
        <v>75</v>
      </c>
      <c r="I51" s="275"/>
      <c r="J51" s="276"/>
      <c r="K51" s="276"/>
      <c r="L51" s="53" t="str">
        <f t="shared" si="3"/>
        <v/>
      </c>
      <c r="M51" s="40" t="s">
        <v>7</v>
      </c>
      <c r="N51" s="53" t="str">
        <f>IFERROR(VLOOKUP(C51, 總資料!A22:B36, 2, FALSE), "")</f>
        <v/>
      </c>
      <c r="O51" s="54"/>
      <c r="P51" s="52">
        <f t="shared" si="2"/>
        <v>0</v>
      </c>
    </row>
    <row r="52" spans="1:16" x14ac:dyDescent="0.25">
      <c r="A52" s="213" t="s">
        <v>120</v>
      </c>
      <c r="B52" s="215"/>
      <c r="C52" s="278"/>
      <c r="D52" s="279"/>
      <c r="E52" s="275"/>
      <c r="F52" s="276"/>
      <c r="G52" s="277"/>
      <c r="H52" s="40" t="s">
        <v>75</v>
      </c>
      <c r="I52" s="275"/>
      <c r="J52" s="276"/>
      <c r="K52" s="276"/>
      <c r="L52" s="53" t="str">
        <f t="shared" si="3"/>
        <v/>
      </c>
      <c r="M52" s="40" t="s">
        <v>7</v>
      </c>
      <c r="N52" s="53" t="str">
        <f>IFERROR(VLOOKUP(C52, 總資料!A23:B37, 2, FALSE), "")</f>
        <v/>
      </c>
      <c r="O52" s="54"/>
      <c r="P52" s="52">
        <f t="shared" si="2"/>
        <v>0</v>
      </c>
    </row>
    <row r="53" spans="1:16" x14ac:dyDescent="0.25">
      <c r="A53" s="213" t="s">
        <v>121</v>
      </c>
      <c r="B53" s="215"/>
      <c r="C53" s="278"/>
      <c r="D53" s="279"/>
      <c r="E53" s="275"/>
      <c r="F53" s="276"/>
      <c r="G53" s="277"/>
      <c r="H53" s="40" t="s">
        <v>75</v>
      </c>
      <c r="I53" s="275"/>
      <c r="J53" s="276"/>
      <c r="K53" s="276"/>
      <c r="L53" s="53" t="str">
        <f t="shared" si="3"/>
        <v/>
      </c>
      <c r="M53" s="40" t="s">
        <v>7</v>
      </c>
      <c r="N53" s="53" t="str">
        <f>IFERROR(VLOOKUP(C53, 總資料!A24:B38, 2, FALSE), "")</f>
        <v/>
      </c>
      <c r="O53" s="54"/>
      <c r="P53" s="52">
        <f t="shared" si="2"/>
        <v>0</v>
      </c>
    </row>
    <row r="54" spans="1:16" x14ac:dyDescent="0.25">
      <c r="A54" s="213" t="s">
        <v>122</v>
      </c>
      <c r="B54" s="215"/>
      <c r="C54" s="278"/>
      <c r="D54" s="279"/>
      <c r="E54" s="275"/>
      <c r="F54" s="276"/>
      <c r="G54" s="277"/>
      <c r="H54" s="40" t="s">
        <v>75</v>
      </c>
      <c r="I54" s="275"/>
      <c r="J54" s="276"/>
      <c r="K54" s="276"/>
      <c r="L54" s="53" t="str">
        <f t="shared" si="3"/>
        <v/>
      </c>
      <c r="M54" s="40" t="s">
        <v>7</v>
      </c>
      <c r="N54" s="53" t="str">
        <f>IFERROR(VLOOKUP(C54, 總資料!A25:B39, 2, FALSE), "")</f>
        <v/>
      </c>
      <c r="O54" s="54"/>
      <c r="P54" s="52">
        <f t="shared" si="2"/>
        <v>0</v>
      </c>
    </row>
    <row r="55" spans="1:16" x14ac:dyDescent="0.25">
      <c r="A55" s="213" t="s">
        <v>123</v>
      </c>
      <c r="B55" s="215"/>
      <c r="C55" s="278"/>
      <c r="D55" s="279"/>
      <c r="E55" s="275"/>
      <c r="F55" s="276"/>
      <c r="G55" s="277"/>
      <c r="H55" s="40" t="s">
        <v>75</v>
      </c>
      <c r="I55" s="275"/>
      <c r="J55" s="276"/>
      <c r="K55" s="276"/>
      <c r="L55" s="53" t="str">
        <f t="shared" si="3"/>
        <v/>
      </c>
      <c r="M55" s="40" t="s">
        <v>7</v>
      </c>
      <c r="N55" s="53" t="str">
        <f>IFERROR(VLOOKUP(C55, 總資料!A26:B40, 2, FALSE), "")</f>
        <v/>
      </c>
      <c r="O55" s="54"/>
      <c r="P55" s="52">
        <f t="shared" si="2"/>
        <v>0</v>
      </c>
    </row>
    <row r="56" spans="1:16" x14ac:dyDescent="0.25">
      <c r="A56" s="213" t="s">
        <v>124</v>
      </c>
      <c r="B56" s="215"/>
      <c r="C56" s="278"/>
      <c r="D56" s="279"/>
      <c r="E56" s="275"/>
      <c r="F56" s="276"/>
      <c r="G56" s="277"/>
      <c r="H56" s="40" t="s">
        <v>75</v>
      </c>
      <c r="I56" s="275"/>
      <c r="J56" s="276"/>
      <c r="K56" s="276"/>
      <c r="L56" s="53" t="str">
        <f t="shared" si="3"/>
        <v/>
      </c>
      <c r="M56" s="40" t="s">
        <v>7</v>
      </c>
      <c r="N56" s="53" t="str">
        <f>IFERROR(VLOOKUP(C56, 總資料!A27:B41, 2, FALSE), "")</f>
        <v/>
      </c>
      <c r="O56" s="54"/>
      <c r="P56" s="52">
        <f t="shared" si="2"/>
        <v>0</v>
      </c>
    </row>
    <row r="57" spans="1:16" x14ac:dyDescent="0.25">
      <c r="A57" s="213" t="s">
        <v>125</v>
      </c>
      <c r="B57" s="215"/>
      <c r="C57" s="278"/>
      <c r="D57" s="279"/>
      <c r="E57" s="275"/>
      <c r="F57" s="276"/>
      <c r="G57" s="277"/>
      <c r="H57" s="40" t="s">
        <v>75</v>
      </c>
      <c r="I57" s="275"/>
      <c r="J57" s="276"/>
      <c r="K57" s="276"/>
      <c r="L57" s="53" t="str">
        <f t="shared" si="3"/>
        <v/>
      </c>
      <c r="M57" s="40" t="s">
        <v>7</v>
      </c>
      <c r="N57" s="53" t="str">
        <f>IFERROR(VLOOKUP(C57, 總資料!A28:B42, 2, FALSE), "")</f>
        <v/>
      </c>
      <c r="O57" s="56"/>
      <c r="P57" s="52">
        <f t="shared" si="2"/>
        <v>0</v>
      </c>
    </row>
    <row r="58" spans="1:16" x14ac:dyDescent="0.25">
      <c r="A58" s="213" t="s">
        <v>126</v>
      </c>
      <c r="B58" s="215"/>
      <c r="C58" s="278"/>
      <c r="D58" s="279"/>
      <c r="E58" s="275"/>
      <c r="F58" s="276"/>
      <c r="G58" s="277"/>
      <c r="H58" s="40" t="s">
        <v>75</v>
      </c>
      <c r="I58" s="275"/>
      <c r="J58" s="276"/>
      <c r="K58" s="276"/>
      <c r="L58" s="53" t="str">
        <f t="shared" si="3"/>
        <v/>
      </c>
      <c r="M58" s="40" t="s">
        <v>7</v>
      </c>
      <c r="N58" s="53" t="str">
        <f>IFERROR(VLOOKUP(C58, 總資料!A29:B43, 2, FALSE), "")</f>
        <v/>
      </c>
      <c r="O58" s="56"/>
      <c r="P58" s="52">
        <f t="shared" si="2"/>
        <v>0</v>
      </c>
    </row>
    <row r="59" spans="1:16" x14ac:dyDescent="0.25">
      <c r="A59" s="213" t="s">
        <v>127</v>
      </c>
      <c r="B59" s="215"/>
      <c r="C59" s="278"/>
      <c r="D59" s="279"/>
      <c r="E59" s="275"/>
      <c r="F59" s="276"/>
      <c r="G59" s="277"/>
      <c r="H59" s="40" t="s">
        <v>75</v>
      </c>
      <c r="I59" s="275"/>
      <c r="J59" s="276"/>
      <c r="K59" s="276"/>
      <c r="L59" s="53" t="str">
        <f t="shared" si="3"/>
        <v/>
      </c>
      <c r="M59" s="40" t="s">
        <v>7</v>
      </c>
      <c r="N59" s="53" t="str">
        <f>IFERROR(VLOOKUP(C59, 總資料!A30:B44, 2, FALSE), "")</f>
        <v/>
      </c>
      <c r="O59" s="56"/>
      <c r="P59" s="52">
        <f t="shared" si="2"/>
        <v>0</v>
      </c>
    </row>
    <row r="60" spans="1:16" x14ac:dyDescent="0.25">
      <c r="A60" s="213" t="s">
        <v>128</v>
      </c>
      <c r="B60" s="215"/>
      <c r="C60" s="278"/>
      <c r="D60" s="279"/>
      <c r="E60" s="275"/>
      <c r="F60" s="276"/>
      <c r="G60" s="277"/>
      <c r="H60" s="40" t="s">
        <v>75</v>
      </c>
      <c r="I60" s="275"/>
      <c r="J60" s="276"/>
      <c r="K60" s="276"/>
      <c r="L60" s="53" t="str">
        <f t="shared" si="3"/>
        <v/>
      </c>
      <c r="M60" s="40" t="s">
        <v>7</v>
      </c>
      <c r="N60" s="53" t="str">
        <f>IFERROR(VLOOKUP(C60, 總資料!A31:B45, 2, FALSE), "")</f>
        <v/>
      </c>
      <c r="O60" s="56"/>
      <c r="P60" s="52">
        <f t="shared" si="2"/>
        <v>0</v>
      </c>
    </row>
    <row r="61" spans="1:16" x14ac:dyDescent="0.25">
      <c r="A61" s="213" t="s">
        <v>129</v>
      </c>
      <c r="B61" s="215"/>
      <c r="C61" s="278"/>
      <c r="D61" s="279"/>
      <c r="E61" s="275"/>
      <c r="F61" s="276"/>
      <c r="G61" s="277"/>
      <c r="H61" s="40" t="s">
        <v>75</v>
      </c>
      <c r="I61" s="275"/>
      <c r="J61" s="276"/>
      <c r="K61" s="276"/>
      <c r="L61" s="53" t="str">
        <f t="shared" si="3"/>
        <v/>
      </c>
      <c r="M61" s="40" t="s">
        <v>7</v>
      </c>
      <c r="N61" s="53" t="str">
        <f>IFERROR(VLOOKUP(C61, 總資料!A32:B46, 2, FALSE), "")</f>
        <v/>
      </c>
      <c r="O61" s="56"/>
      <c r="P61" s="52">
        <f t="shared" si="2"/>
        <v>0</v>
      </c>
    </row>
    <row r="62" spans="1:16" x14ac:dyDescent="0.25">
      <c r="A62" s="213" t="s">
        <v>130</v>
      </c>
      <c r="B62" s="215"/>
      <c r="C62" s="278"/>
      <c r="D62" s="279"/>
      <c r="E62" s="275"/>
      <c r="F62" s="276"/>
      <c r="G62" s="277"/>
      <c r="H62" s="40" t="s">
        <v>75</v>
      </c>
      <c r="I62" s="275"/>
      <c r="J62" s="276"/>
      <c r="K62" s="276"/>
      <c r="L62" s="53" t="str">
        <f t="shared" si="3"/>
        <v/>
      </c>
      <c r="M62" s="40" t="s">
        <v>7</v>
      </c>
      <c r="N62" s="53" t="str">
        <f>IFERROR(VLOOKUP(C62, 總資料!A33:B47, 2, FALSE), "")</f>
        <v/>
      </c>
      <c r="O62" s="56"/>
      <c r="P62" s="52">
        <f t="shared" si="2"/>
        <v>0</v>
      </c>
    </row>
    <row r="63" spans="1:16" x14ac:dyDescent="0.25">
      <c r="A63" s="213" t="s">
        <v>131</v>
      </c>
      <c r="B63" s="215"/>
      <c r="C63" s="278"/>
      <c r="D63" s="279"/>
      <c r="E63" s="275"/>
      <c r="F63" s="276"/>
      <c r="G63" s="277"/>
      <c r="H63" s="40" t="s">
        <v>75</v>
      </c>
      <c r="I63" s="275"/>
      <c r="J63" s="276"/>
      <c r="K63" s="276"/>
      <c r="L63" s="53" t="str">
        <f t="shared" si="3"/>
        <v/>
      </c>
      <c r="M63" s="40" t="s">
        <v>7</v>
      </c>
      <c r="N63" s="53" t="str">
        <f>IFERROR(VLOOKUP(C63, 總資料!A34:B48, 2, FALSE), "")</f>
        <v/>
      </c>
      <c r="O63" s="56"/>
      <c r="P63" s="52">
        <f t="shared" si="2"/>
        <v>0</v>
      </c>
    </row>
    <row r="64" spans="1:16" x14ac:dyDescent="0.25">
      <c r="A64" s="213" t="s">
        <v>132</v>
      </c>
      <c r="B64" s="215"/>
      <c r="C64" s="278"/>
      <c r="D64" s="279"/>
      <c r="E64" s="275"/>
      <c r="F64" s="276"/>
      <c r="G64" s="277"/>
      <c r="H64" s="40" t="s">
        <v>75</v>
      </c>
      <c r="I64" s="275"/>
      <c r="J64" s="276"/>
      <c r="K64" s="276"/>
      <c r="L64" s="53" t="str">
        <f t="shared" si="3"/>
        <v/>
      </c>
      <c r="M64" s="40" t="s">
        <v>7</v>
      </c>
      <c r="N64" s="53" t="str">
        <f>IFERROR(VLOOKUP(C64, 總資料!A35:B49, 2, FALSE), "")</f>
        <v/>
      </c>
      <c r="O64" s="56"/>
      <c r="P64" s="52">
        <f t="shared" si="2"/>
        <v>0</v>
      </c>
    </row>
    <row r="65" spans="1:16" x14ac:dyDescent="0.25">
      <c r="A65" s="213" t="s">
        <v>133</v>
      </c>
      <c r="B65" s="215"/>
      <c r="C65" s="278"/>
      <c r="D65" s="279"/>
      <c r="E65" s="275"/>
      <c r="F65" s="276"/>
      <c r="G65" s="277"/>
      <c r="H65" s="40" t="s">
        <v>75</v>
      </c>
      <c r="I65" s="275"/>
      <c r="J65" s="276"/>
      <c r="K65" s="276"/>
      <c r="L65" s="53" t="str">
        <f t="shared" si="3"/>
        <v/>
      </c>
      <c r="M65" s="40" t="s">
        <v>7</v>
      </c>
      <c r="N65" s="53" t="str">
        <f>IFERROR(VLOOKUP(C65, 總資料!A36:B50, 2, FALSE), "")</f>
        <v/>
      </c>
      <c r="O65" s="56"/>
      <c r="P65" s="52">
        <f t="shared" si="2"/>
        <v>0</v>
      </c>
    </row>
    <row r="66" spans="1:16" x14ac:dyDescent="0.25">
      <c r="A66" s="213" t="s">
        <v>134</v>
      </c>
      <c r="B66" s="215"/>
      <c r="C66" s="278"/>
      <c r="D66" s="279"/>
      <c r="E66" s="275"/>
      <c r="F66" s="276"/>
      <c r="G66" s="277"/>
      <c r="H66" s="40" t="s">
        <v>75</v>
      </c>
      <c r="I66" s="275"/>
      <c r="J66" s="276"/>
      <c r="K66" s="276"/>
      <c r="L66" s="53" t="str">
        <f t="shared" si="3"/>
        <v/>
      </c>
      <c r="M66" s="40" t="s">
        <v>7</v>
      </c>
      <c r="N66" s="53" t="str">
        <f>IFERROR(VLOOKUP(C66, 總資料!A37:B51, 2, FALSE), "")</f>
        <v/>
      </c>
      <c r="O66" s="56"/>
      <c r="P66" s="52">
        <f t="shared" si="2"/>
        <v>0</v>
      </c>
    </row>
    <row r="67" spans="1:16" x14ac:dyDescent="0.25">
      <c r="A67" s="213" t="s">
        <v>135</v>
      </c>
      <c r="B67" s="215"/>
      <c r="C67" s="278"/>
      <c r="D67" s="279"/>
      <c r="E67" s="275"/>
      <c r="F67" s="276"/>
      <c r="G67" s="277"/>
      <c r="H67" s="40" t="s">
        <v>75</v>
      </c>
      <c r="I67" s="275"/>
      <c r="J67" s="276"/>
      <c r="K67" s="276"/>
      <c r="L67" s="53" t="str">
        <f t="shared" si="3"/>
        <v/>
      </c>
      <c r="M67" s="40" t="s">
        <v>7</v>
      </c>
      <c r="N67" s="53" t="str">
        <f>IFERROR(VLOOKUP(C67, 總資料!A9:B23, 2, FALSE), "")</f>
        <v/>
      </c>
      <c r="O67" s="54"/>
      <c r="P67" s="52">
        <f t="shared" si="2"/>
        <v>0</v>
      </c>
    </row>
    <row r="68" spans="1:16" ht="15.75" customHeight="1" x14ac:dyDescent="0.25">
      <c r="I68" s="281" t="s">
        <v>105</v>
      </c>
      <c r="J68" s="281"/>
      <c r="K68" s="281"/>
      <c r="L68" s="154">
        <f>SUM(L33:L33,L38:L67)</f>
        <v>0</v>
      </c>
      <c r="M68" s="153" t="s">
        <v>7</v>
      </c>
      <c r="N68" s="130"/>
      <c r="O68" s="57" t="str">
        <f>SUM(O38:O67)&amp;"度"</f>
        <v>0度</v>
      </c>
      <c r="P68" s="90" t="str">
        <f t="shared" ref="P68" si="4">SUM(P38:P44,P45:P67)&amp;"張"</f>
        <v>0張</v>
      </c>
    </row>
    <row r="70" spans="1:16" x14ac:dyDescent="0.25">
      <c r="A70" s="270"/>
      <c r="B70" s="270"/>
      <c r="C70" s="270"/>
      <c r="D70" s="270"/>
      <c r="E70" s="270"/>
      <c r="F70" s="270"/>
      <c r="G70" s="270"/>
      <c r="H70" s="270"/>
      <c r="I70" s="270"/>
      <c r="J70" s="270"/>
      <c r="K70" s="270"/>
      <c r="L70" s="270"/>
      <c r="M70" s="270"/>
      <c r="N70" s="270"/>
      <c r="O70" s="270"/>
      <c r="P70" s="270"/>
    </row>
    <row r="71" spans="1:16" x14ac:dyDescent="0.25">
      <c r="A71" s="130"/>
      <c r="B71" s="130"/>
      <c r="C71" s="130"/>
      <c r="D71" s="130"/>
      <c r="E71" s="130"/>
      <c r="F71" s="130"/>
      <c r="G71" s="130"/>
      <c r="H71" s="130"/>
      <c r="I71" s="130"/>
      <c r="J71" s="130"/>
      <c r="K71" s="130"/>
      <c r="L71" s="130"/>
      <c r="M71" s="130"/>
      <c r="N71" s="130"/>
      <c r="O71" s="130"/>
      <c r="P71" s="130"/>
    </row>
  </sheetData>
  <protectedRanges>
    <protectedRange sqref="I38:K67 I3:K32 O38:O67 C3:G34 C38:G67 O3:O32" name="範圍1"/>
  </protectedRanges>
  <mergeCells count="254">
    <mergeCell ref="I68:K68"/>
    <mergeCell ref="A59:B59"/>
    <mergeCell ref="A60:B60"/>
    <mergeCell ref="A61:B61"/>
    <mergeCell ref="A62:B62"/>
    <mergeCell ref="A63:B63"/>
    <mergeCell ref="A64:B64"/>
    <mergeCell ref="A65:B65"/>
    <mergeCell ref="A66:B66"/>
    <mergeCell ref="A67:B67"/>
    <mergeCell ref="C64:D64"/>
    <mergeCell ref="C65:D65"/>
    <mergeCell ref="C66:D66"/>
    <mergeCell ref="C67:D67"/>
    <mergeCell ref="I63:K63"/>
    <mergeCell ref="I64:K64"/>
    <mergeCell ref="I65:K65"/>
    <mergeCell ref="I66:K66"/>
    <mergeCell ref="I67:K67"/>
    <mergeCell ref="E64:G64"/>
    <mergeCell ref="E65:G65"/>
    <mergeCell ref="E66:G66"/>
    <mergeCell ref="E67:G67"/>
    <mergeCell ref="C62:D62"/>
    <mergeCell ref="A50:B50"/>
    <mergeCell ref="A51:B51"/>
    <mergeCell ref="A52:B52"/>
    <mergeCell ref="A53:B53"/>
    <mergeCell ref="A54:B54"/>
    <mergeCell ref="A55:B55"/>
    <mergeCell ref="A56:B56"/>
    <mergeCell ref="A57:B57"/>
    <mergeCell ref="A58:B58"/>
    <mergeCell ref="A41:B41"/>
    <mergeCell ref="A42:B42"/>
    <mergeCell ref="A43:B43"/>
    <mergeCell ref="A44:B44"/>
    <mergeCell ref="A45:B45"/>
    <mergeCell ref="A46:B46"/>
    <mergeCell ref="A47:B47"/>
    <mergeCell ref="A48:B48"/>
    <mergeCell ref="A49:B49"/>
    <mergeCell ref="I1:K1"/>
    <mergeCell ref="E35:G35"/>
    <mergeCell ref="A32:B32"/>
    <mergeCell ref="C32:D32"/>
    <mergeCell ref="E32:G32"/>
    <mergeCell ref="I32:K32"/>
    <mergeCell ref="A28:B28"/>
    <mergeCell ref="C28:D28"/>
    <mergeCell ref="E28:G28"/>
    <mergeCell ref="I28:K28"/>
    <mergeCell ref="A29:B29"/>
    <mergeCell ref="C29:D29"/>
    <mergeCell ref="E29:G29"/>
    <mergeCell ref="I29:K29"/>
    <mergeCell ref="A26:B26"/>
    <mergeCell ref="C26:D26"/>
    <mergeCell ref="E26:G26"/>
    <mergeCell ref="I26:K26"/>
    <mergeCell ref="A35:B35"/>
    <mergeCell ref="A27:B27"/>
    <mergeCell ref="C27:D27"/>
    <mergeCell ref="E27:G27"/>
    <mergeCell ref="I27:K27"/>
    <mergeCell ref="A24:B24"/>
    <mergeCell ref="I62:K62"/>
    <mergeCell ref="C60:D60"/>
    <mergeCell ref="I60:K60"/>
    <mergeCell ref="C61:D61"/>
    <mergeCell ref="I61:K61"/>
    <mergeCell ref="C63:D63"/>
    <mergeCell ref="C58:D58"/>
    <mergeCell ref="I58:K58"/>
    <mergeCell ref="C59:D59"/>
    <mergeCell ref="I59:K59"/>
    <mergeCell ref="E58:G58"/>
    <mergeCell ref="E59:G59"/>
    <mergeCell ref="E60:G60"/>
    <mergeCell ref="E61:G61"/>
    <mergeCell ref="E62:G62"/>
    <mergeCell ref="E63:G63"/>
    <mergeCell ref="C56:D56"/>
    <mergeCell ref="I56:K56"/>
    <mergeCell ref="C57:D57"/>
    <mergeCell ref="I57:K57"/>
    <mergeCell ref="C54:D54"/>
    <mergeCell ref="I54:K54"/>
    <mergeCell ref="C55:D55"/>
    <mergeCell ref="I55:K55"/>
    <mergeCell ref="C52:D52"/>
    <mergeCell ref="I52:K52"/>
    <mergeCell ref="C53:D53"/>
    <mergeCell ref="I53:K53"/>
    <mergeCell ref="E52:G52"/>
    <mergeCell ref="E53:G53"/>
    <mergeCell ref="E54:G54"/>
    <mergeCell ref="E55:G55"/>
    <mergeCell ref="E56:G56"/>
    <mergeCell ref="E57:G57"/>
    <mergeCell ref="C50:D50"/>
    <mergeCell ref="I50:K50"/>
    <mergeCell ref="C51:D51"/>
    <mergeCell ref="I51:K51"/>
    <mergeCell ref="C48:D48"/>
    <mergeCell ref="I48:K48"/>
    <mergeCell ref="C49:D49"/>
    <mergeCell ref="I49:K49"/>
    <mergeCell ref="C46:D46"/>
    <mergeCell ref="I46:K46"/>
    <mergeCell ref="C47:D47"/>
    <mergeCell ref="I47:K47"/>
    <mergeCell ref="E46:G46"/>
    <mergeCell ref="E47:G47"/>
    <mergeCell ref="E48:G48"/>
    <mergeCell ref="E49:G49"/>
    <mergeCell ref="E50:G50"/>
    <mergeCell ref="E51:G51"/>
    <mergeCell ref="C44:D44"/>
    <mergeCell ref="I44:K44"/>
    <mergeCell ref="C45:D45"/>
    <mergeCell ref="I45:K45"/>
    <mergeCell ref="C42:D42"/>
    <mergeCell ref="I42:K42"/>
    <mergeCell ref="C43:D43"/>
    <mergeCell ref="I43:K43"/>
    <mergeCell ref="C41:D41"/>
    <mergeCell ref="I41:K41"/>
    <mergeCell ref="E41:G41"/>
    <mergeCell ref="E42:G42"/>
    <mergeCell ref="E43:G43"/>
    <mergeCell ref="E44:G44"/>
    <mergeCell ref="E45:G45"/>
    <mergeCell ref="I36:K36"/>
    <mergeCell ref="A39:B39"/>
    <mergeCell ref="C39:D39"/>
    <mergeCell ref="E39:G39"/>
    <mergeCell ref="I39:K39"/>
    <mergeCell ref="A40:B40"/>
    <mergeCell ref="C40:D40"/>
    <mergeCell ref="E40:G40"/>
    <mergeCell ref="I40:K40"/>
    <mergeCell ref="A37:B37"/>
    <mergeCell ref="C37:D37"/>
    <mergeCell ref="E37:K37"/>
    <mergeCell ref="A38:B38"/>
    <mergeCell ref="C38:D38"/>
    <mergeCell ref="E38:G38"/>
    <mergeCell ref="I38:K38"/>
    <mergeCell ref="N33:O33"/>
    <mergeCell ref="A30:B30"/>
    <mergeCell ref="C30:D30"/>
    <mergeCell ref="E30:G30"/>
    <mergeCell ref="I30:K30"/>
    <mergeCell ref="A31:B31"/>
    <mergeCell ref="C31:D31"/>
    <mergeCell ref="E31:G31"/>
    <mergeCell ref="I31:K31"/>
    <mergeCell ref="I33:K33"/>
    <mergeCell ref="C24:D24"/>
    <mergeCell ref="E24:G24"/>
    <mergeCell ref="I24:K24"/>
    <mergeCell ref="A25:B25"/>
    <mergeCell ref="C25:D25"/>
    <mergeCell ref="E25:G25"/>
    <mergeCell ref="I25:K25"/>
    <mergeCell ref="A22:B22"/>
    <mergeCell ref="C22:D22"/>
    <mergeCell ref="E22:G22"/>
    <mergeCell ref="I22:K22"/>
    <mergeCell ref="A23:B23"/>
    <mergeCell ref="C23:D23"/>
    <mergeCell ref="E23:G23"/>
    <mergeCell ref="I23:K23"/>
    <mergeCell ref="A20:B20"/>
    <mergeCell ref="C20:D20"/>
    <mergeCell ref="E20:G20"/>
    <mergeCell ref="I20:K20"/>
    <mergeCell ref="A21:B21"/>
    <mergeCell ref="C21:D21"/>
    <mergeCell ref="E21:G21"/>
    <mergeCell ref="I21:K21"/>
    <mergeCell ref="A18:B18"/>
    <mergeCell ref="C18:D18"/>
    <mergeCell ref="E18:G18"/>
    <mergeCell ref="I18:K18"/>
    <mergeCell ref="A19:B19"/>
    <mergeCell ref="C19:D19"/>
    <mergeCell ref="E19:G19"/>
    <mergeCell ref="I19:K19"/>
    <mergeCell ref="A16:B16"/>
    <mergeCell ref="C16:D16"/>
    <mergeCell ref="E16:G16"/>
    <mergeCell ref="I16:K16"/>
    <mergeCell ref="A17:B17"/>
    <mergeCell ref="C17:D17"/>
    <mergeCell ref="E17:G17"/>
    <mergeCell ref="I17:K17"/>
    <mergeCell ref="A14:B14"/>
    <mergeCell ref="C14:D14"/>
    <mergeCell ref="E14:G14"/>
    <mergeCell ref="I14:K14"/>
    <mergeCell ref="A15:B15"/>
    <mergeCell ref="C15:D15"/>
    <mergeCell ref="E15:G15"/>
    <mergeCell ref="I15:K15"/>
    <mergeCell ref="A13:B13"/>
    <mergeCell ref="C13:D13"/>
    <mergeCell ref="E13:G13"/>
    <mergeCell ref="I13:K13"/>
    <mergeCell ref="A10:B10"/>
    <mergeCell ref="C10:D10"/>
    <mergeCell ref="E10:G10"/>
    <mergeCell ref="I10:K10"/>
    <mergeCell ref="A11:B11"/>
    <mergeCell ref="C11:D11"/>
    <mergeCell ref="E11:G11"/>
    <mergeCell ref="I11:K11"/>
    <mergeCell ref="A9:B9"/>
    <mergeCell ref="C9:D9"/>
    <mergeCell ref="E9:G9"/>
    <mergeCell ref="I9:K9"/>
    <mergeCell ref="A7:B7"/>
    <mergeCell ref="C7:D7"/>
    <mergeCell ref="E7:G7"/>
    <mergeCell ref="I7:K7"/>
    <mergeCell ref="A12:B12"/>
    <mergeCell ref="C12:D12"/>
    <mergeCell ref="E12:G12"/>
    <mergeCell ref="I12:K12"/>
    <mergeCell ref="A70:P70"/>
    <mergeCell ref="A2:B2"/>
    <mergeCell ref="C2:D2"/>
    <mergeCell ref="E2:K2"/>
    <mergeCell ref="A3:B3"/>
    <mergeCell ref="C3:D3"/>
    <mergeCell ref="E3:G3"/>
    <mergeCell ref="I3:K3"/>
    <mergeCell ref="A8:B8"/>
    <mergeCell ref="C8:D8"/>
    <mergeCell ref="E8:G8"/>
    <mergeCell ref="I8:K8"/>
    <mergeCell ref="A6:B6"/>
    <mergeCell ref="C6:D6"/>
    <mergeCell ref="E6:G6"/>
    <mergeCell ref="I6:K6"/>
    <mergeCell ref="A4:B4"/>
    <mergeCell ref="C4:D4"/>
    <mergeCell ref="E4:G4"/>
    <mergeCell ref="I4:K4"/>
    <mergeCell ref="A5:B5"/>
    <mergeCell ref="C5:D5"/>
    <mergeCell ref="E5:G5"/>
    <mergeCell ref="I5:K5"/>
  </mergeCells>
  <phoneticPr fontId="3" type="noConversion"/>
  <dataValidations disablePrompts="1" xWindow="562" yWindow="678" count="1">
    <dataValidation type="textLength" operator="equal" allowBlank="1" showInputMessage="1" showErrorMessage="1" prompt="請輸入18碼的憑證號碼" sqref="J38:K40 E3:E34 I3:K34 I38:I67 E38:E67" xr:uid="{58CA48A6-D8BB-4830-B0CB-F10CDE5A4E80}">
      <formula1>18</formula1>
    </dataValidation>
  </dataValidations>
  <pageMargins left="0.7" right="0.7" top="0.75" bottom="0.75" header="0.3" footer="0.3"/>
  <pageSetup paperSize="9" fitToHeight="0" orientation="landscape" r:id="rId1"/>
  <extLst>
    <ext xmlns:x14="http://schemas.microsoft.com/office/spreadsheetml/2009/9/main" uri="{CCE6A557-97BC-4b89-ADB6-D9C93CAAB3DF}">
      <x14:dataValidations xmlns:xm="http://schemas.microsoft.com/office/excel/2006/main" disablePrompts="1" xWindow="562" yWindow="678" count="60">
        <x14:dataValidation type="list" allowBlank="1" showInputMessage="1" showErrorMessage="1" xr:uid="{64566785-9860-4839-9DFB-39EB6ADCB317}">
          <x14:formula1>
            <xm:f>總資料!A15:A23</xm:f>
          </x14:formula1>
          <xm:sqref>C38:D38</xm:sqref>
        </x14:dataValidation>
        <x14:dataValidation type="list" allowBlank="1" showInputMessage="1" showErrorMessage="1" xr:uid="{AB619708-628B-4CE2-9911-09C2ECBFA414}">
          <x14:formula1>
            <xm:f>總資料!A15:A23</xm:f>
          </x14:formula1>
          <xm:sqref>C39:D39</xm:sqref>
        </x14:dataValidation>
        <x14:dataValidation type="list" allowBlank="1" showInputMessage="1" showErrorMessage="1" xr:uid="{932F4254-2463-4E2F-A86C-95135B310528}">
          <x14:formula1>
            <xm:f>總資料!A15:A23</xm:f>
          </x14:formula1>
          <xm:sqref>C40:D40</xm:sqref>
        </x14:dataValidation>
        <x14:dataValidation type="list" allowBlank="1" showInputMessage="1" showErrorMessage="1" xr:uid="{A57E4486-8047-46F7-9FC5-AAE7BC04005A}">
          <x14:formula1>
            <xm:f>總資料!A15:A23</xm:f>
          </x14:formula1>
          <xm:sqref>C41:D41</xm:sqref>
        </x14:dataValidation>
        <x14:dataValidation type="list" allowBlank="1" showInputMessage="1" showErrorMessage="1" xr:uid="{67210C13-B42D-457F-8C5A-57E3CC745691}">
          <x14:formula1>
            <xm:f>總資料!A15:A23</xm:f>
          </x14:formula1>
          <xm:sqref>C42:D42</xm:sqref>
        </x14:dataValidation>
        <x14:dataValidation type="list" allowBlank="1" showInputMessage="1" showErrorMessage="1" xr:uid="{263510D7-90D6-4582-8573-F3DE9389889D}">
          <x14:formula1>
            <xm:f>總資料!A15:A23</xm:f>
          </x14:formula1>
          <xm:sqref>C43:D43</xm:sqref>
        </x14:dataValidation>
        <x14:dataValidation type="list" allowBlank="1" showInputMessage="1" showErrorMessage="1" xr:uid="{93D1A02D-D02C-4213-9BC8-6F954EC991B3}">
          <x14:formula1>
            <xm:f>總資料!A15:A23</xm:f>
          </x14:formula1>
          <xm:sqref>C44:D44</xm:sqref>
        </x14:dataValidation>
        <x14:dataValidation type="list" allowBlank="1" showInputMessage="1" showErrorMessage="1" xr:uid="{151E4024-C130-43FB-9A3B-256A1B704F07}">
          <x14:formula1>
            <xm:f>總資料!A15:A23</xm:f>
          </x14:formula1>
          <xm:sqref>C45:D45</xm:sqref>
        </x14:dataValidation>
        <x14:dataValidation type="list" allowBlank="1" showInputMessage="1" showErrorMessage="1" xr:uid="{7CC296F8-A7E5-413E-A637-58A9CB515D4C}">
          <x14:formula1>
            <xm:f>總資料!A15:A23</xm:f>
          </x14:formula1>
          <xm:sqref>C46:D46</xm:sqref>
        </x14:dataValidation>
        <x14:dataValidation type="list" allowBlank="1" showInputMessage="1" showErrorMessage="1" xr:uid="{543D41C7-77A0-4AF4-8DBE-26D0EFB5E6DA}">
          <x14:formula1>
            <xm:f>總資料!A15:A23</xm:f>
          </x14:formula1>
          <xm:sqref>C47:D47</xm:sqref>
        </x14:dataValidation>
        <x14:dataValidation type="list" allowBlank="1" showInputMessage="1" showErrorMessage="1" xr:uid="{C4C8F7E4-BD74-4146-95A7-66D0969DD25F}">
          <x14:formula1>
            <xm:f>總資料!A15:A23</xm:f>
          </x14:formula1>
          <xm:sqref>C48:D48</xm:sqref>
        </x14:dataValidation>
        <x14:dataValidation type="list" allowBlank="1" showInputMessage="1" showErrorMessage="1" xr:uid="{D196F194-CA46-4476-9B5A-B94261597609}">
          <x14:formula1>
            <xm:f>總資料!A15:A23</xm:f>
          </x14:formula1>
          <xm:sqref>C49:D49</xm:sqref>
        </x14:dataValidation>
        <x14:dataValidation type="list" allowBlank="1" showInputMessage="1" showErrorMessage="1" xr:uid="{BD9269F5-EE67-42DF-B6E3-DD2A629CEA44}">
          <x14:formula1>
            <xm:f>總資料!A15:A23</xm:f>
          </x14:formula1>
          <xm:sqref>C50:D50</xm:sqref>
        </x14:dataValidation>
        <x14:dataValidation type="list" allowBlank="1" showInputMessage="1" showErrorMessage="1" xr:uid="{F246B3C9-D718-4E70-AB84-62D97CAB5A39}">
          <x14:formula1>
            <xm:f>總資料!A15:A23</xm:f>
          </x14:formula1>
          <xm:sqref>C51:D51</xm:sqref>
        </x14:dataValidation>
        <x14:dataValidation type="list" allowBlank="1" showInputMessage="1" showErrorMessage="1" xr:uid="{E69A4778-084C-44A0-8529-15198B996100}">
          <x14:formula1>
            <xm:f>總資料!A15:A23</xm:f>
          </x14:formula1>
          <xm:sqref>C52:D52</xm:sqref>
        </x14:dataValidation>
        <x14:dataValidation type="list" allowBlank="1" showInputMessage="1" showErrorMessage="1" xr:uid="{EE209092-776E-48A8-8BCA-0F8EB208D637}">
          <x14:formula1>
            <xm:f>總資料!A15:A23</xm:f>
          </x14:formula1>
          <xm:sqref>C53:D53</xm:sqref>
        </x14:dataValidation>
        <x14:dataValidation type="list" allowBlank="1" showInputMessage="1" showErrorMessage="1" xr:uid="{DD0CBE91-7FEA-4FBE-A57C-9313A92B8806}">
          <x14:formula1>
            <xm:f>總資料!A15:A23</xm:f>
          </x14:formula1>
          <xm:sqref>C54:D54</xm:sqref>
        </x14:dataValidation>
        <x14:dataValidation type="list" allowBlank="1" showInputMessage="1" showErrorMessage="1" xr:uid="{400566AF-1E8D-4061-A90F-EF7C5E0683ED}">
          <x14:formula1>
            <xm:f>總資料!A15:A23</xm:f>
          </x14:formula1>
          <xm:sqref>C55:D55</xm:sqref>
        </x14:dataValidation>
        <x14:dataValidation type="list" allowBlank="1" showInputMessage="1" showErrorMessage="1" xr:uid="{A7B13179-5FA5-4044-A559-08A0CFEC8121}">
          <x14:formula1>
            <xm:f>總資料!A15:A23</xm:f>
          </x14:formula1>
          <xm:sqref>C56:D56</xm:sqref>
        </x14:dataValidation>
        <x14:dataValidation type="list" allowBlank="1" showInputMessage="1" showErrorMessage="1" xr:uid="{A85FC861-FA53-4CC3-846F-760FE279A38F}">
          <x14:formula1>
            <xm:f>總資料!A15:A23</xm:f>
          </x14:formula1>
          <xm:sqref>C57:D57</xm:sqref>
        </x14:dataValidation>
        <x14:dataValidation type="list" allowBlank="1" showInputMessage="1" showErrorMessage="1" xr:uid="{E67A9AA8-14FE-4E5E-B90F-768C00FD0A16}">
          <x14:formula1>
            <xm:f>總資料!A15:A23</xm:f>
          </x14:formula1>
          <xm:sqref>C58:D58</xm:sqref>
        </x14:dataValidation>
        <x14:dataValidation type="list" allowBlank="1" showInputMessage="1" showErrorMessage="1" xr:uid="{579BADA3-C0C7-49BC-9AC0-CA0FDFE40696}">
          <x14:formula1>
            <xm:f>總資料!A15:A23</xm:f>
          </x14:formula1>
          <xm:sqref>C59:D59</xm:sqref>
        </x14:dataValidation>
        <x14:dataValidation type="list" allowBlank="1" showInputMessage="1" showErrorMessage="1" xr:uid="{3E750737-6251-4CE1-89DE-AC84C8F1DC83}">
          <x14:formula1>
            <xm:f>總資料!A15:A23</xm:f>
          </x14:formula1>
          <xm:sqref>C60:D60</xm:sqref>
        </x14:dataValidation>
        <x14:dataValidation type="list" allowBlank="1" showInputMessage="1" showErrorMessage="1" xr:uid="{ADC190D1-2A2C-4064-90C0-3665E1DE60A9}">
          <x14:formula1>
            <xm:f>總資料!A15:A23</xm:f>
          </x14:formula1>
          <xm:sqref>C61:D61</xm:sqref>
        </x14:dataValidation>
        <x14:dataValidation type="list" allowBlank="1" showInputMessage="1" showErrorMessage="1" xr:uid="{77AF17DD-6221-4A01-B611-31C241108E9F}">
          <x14:formula1>
            <xm:f>總資料!A15:A23</xm:f>
          </x14:formula1>
          <xm:sqref>C62:D62</xm:sqref>
        </x14:dataValidation>
        <x14:dataValidation type="list" allowBlank="1" showInputMessage="1" showErrorMessage="1" xr:uid="{926DE141-922E-49C4-BFCA-F27A821CFD93}">
          <x14:formula1>
            <xm:f>總資料!A15:A23</xm:f>
          </x14:formula1>
          <xm:sqref>C63:D63</xm:sqref>
        </x14:dataValidation>
        <x14:dataValidation type="list" allowBlank="1" showInputMessage="1" showErrorMessage="1" xr:uid="{C34B0065-1F13-4B1D-83EA-13384426877A}">
          <x14:formula1>
            <xm:f>總資料!A15:A23</xm:f>
          </x14:formula1>
          <xm:sqref>C64:D64</xm:sqref>
        </x14:dataValidation>
        <x14:dataValidation type="list" allowBlank="1" showInputMessage="1" showErrorMessage="1" xr:uid="{BB4C157F-9A69-4A95-AF74-E48E293D5978}">
          <x14:formula1>
            <xm:f>總資料!A15:A23</xm:f>
          </x14:formula1>
          <xm:sqref>C65:D65</xm:sqref>
        </x14:dataValidation>
        <x14:dataValidation type="list" allowBlank="1" showInputMessage="1" showErrorMessage="1" xr:uid="{882DC2AA-EB31-4E5A-A0BB-8A0DAB8A1E4C}">
          <x14:formula1>
            <xm:f>總資料!A15:A23</xm:f>
          </x14:formula1>
          <xm:sqref>C66:D66</xm:sqref>
        </x14:dataValidation>
        <x14:dataValidation type="list" allowBlank="1" showInputMessage="1" showErrorMessage="1" xr:uid="{BF4E09F4-6F8A-4AE0-8348-D5C81327AD98}">
          <x14:formula1>
            <xm:f>總資料!A15:A23</xm:f>
          </x14:formula1>
          <xm:sqref>C67:D67</xm:sqref>
        </x14:dataValidation>
        <x14:dataValidation type="list" allowBlank="1" showInputMessage="1" showErrorMessage="1" xr:uid="{5DC49D75-1DA0-48EE-A745-C4C3580DCEEA}">
          <x14:formula1>
            <xm:f>總資料!A15:A23</xm:f>
          </x14:formula1>
          <xm:sqref>C3:D3</xm:sqref>
        </x14:dataValidation>
        <x14:dataValidation type="list" allowBlank="1" showInputMessage="1" showErrorMessage="1" xr:uid="{0D8C7D9D-D1B3-4540-B9FB-24BA1CE4728E}">
          <x14:formula1>
            <xm:f>總資料!A15:A23</xm:f>
          </x14:formula1>
          <xm:sqref>C4:D4</xm:sqref>
        </x14:dataValidation>
        <x14:dataValidation type="list" allowBlank="1" showInputMessage="1" showErrorMessage="1" xr:uid="{3047C78D-CCCE-4FA6-AAC5-3691958B17FD}">
          <x14:formula1>
            <xm:f>總資料!A15:A23</xm:f>
          </x14:formula1>
          <xm:sqref>C5:D5</xm:sqref>
        </x14:dataValidation>
        <x14:dataValidation type="list" allowBlank="1" showInputMessage="1" showErrorMessage="1" xr:uid="{0EEEC9D6-9390-4FD3-B06D-7FD2BD35126A}">
          <x14:formula1>
            <xm:f>總資料!A15:A23</xm:f>
          </x14:formula1>
          <xm:sqref>C6:D6</xm:sqref>
        </x14:dataValidation>
        <x14:dataValidation type="list" allowBlank="1" showInputMessage="1" showErrorMessage="1" xr:uid="{8A79F9C7-091A-4978-BD2C-B44B7A251C23}">
          <x14:formula1>
            <xm:f>總資料!A15:A23</xm:f>
          </x14:formula1>
          <xm:sqref>C7:D7</xm:sqref>
        </x14:dataValidation>
        <x14:dataValidation type="list" allowBlank="1" showInputMessage="1" showErrorMessage="1" xr:uid="{426DD186-0311-4B41-9B71-4BF012D2543E}">
          <x14:formula1>
            <xm:f>總資料!A15:A23</xm:f>
          </x14:formula1>
          <xm:sqref>C8:D8</xm:sqref>
        </x14:dataValidation>
        <x14:dataValidation type="list" allowBlank="1" showInputMessage="1" showErrorMessage="1" xr:uid="{14ECEEB7-1570-44CD-B5CA-4F4557EEF019}">
          <x14:formula1>
            <xm:f>總資料!A15:A23</xm:f>
          </x14:formula1>
          <xm:sqref>C9:D9</xm:sqref>
        </x14:dataValidation>
        <x14:dataValidation type="list" allowBlank="1" showInputMessage="1" showErrorMessage="1" xr:uid="{782770C3-945E-4927-A873-2A0BC17648D7}">
          <x14:formula1>
            <xm:f>總資料!A15:A23</xm:f>
          </x14:formula1>
          <xm:sqref>C10:D10</xm:sqref>
        </x14:dataValidation>
        <x14:dataValidation type="list" allowBlank="1" showInputMessage="1" showErrorMessage="1" xr:uid="{B8283B6A-54DB-4A9A-84A3-A1BD24967BA4}">
          <x14:formula1>
            <xm:f>總資料!A15:A23</xm:f>
          </x14:formula1>
          <xm:sqref>C11:D11</xm:sqref>
        </x14:dataValidation>
        <x14:dataValidation type="list" allowBlank="1" showInputMessage="1" showErrorMessage="1" xr:uid="{B9D889A1-6110-41E4-BA7F-5D272A9C1CCA}">
          <x14:formula1>
            <xm:f>總資料!A15:A23</xm:f>
          </x14:formula1>
          <xm:sqref>C12:D12</xm:sqref>
        </x14:dataValidation>
        <x14:dataValidation type="list" allowBlank="1" showInputMessage="1" showErrorMessage="1" xr:uid="{1E3DCEE0-20AF-46C7-A37A-3C236D536116}">
          <x14:formula1>
            <xm:f>總資料!A15:A23</xm:f>
          </x14:formula1>
          <xm:sqref>C13:D13</xm:sqref>
        </x14:dataValidation>
        <x14:dataValidation type="list" allowBlank="1" showInputMessage="1" showErrorMessage="1" xr:uid="{1FABC22F-EF69-4BD0-B625-029F9F0B0866}">
          <x14:formula1>
            <xm:f>總資料!A15:A23</xm:f>
          </x14:formula1>
          <xm:sqref>C14:D14</xm:sqref>
        </x14:dataValidation>
        <x14:dataValidation type="list" allowBlank="1" showInputMessage="1" showErrorMessage="1" xr:uid="{4C549439-CA1A-4533-AC3D-3B75AAF84F9F}">
          <x14:formula1>
            <xm:f>總資料!A15:A23</xm:f>
          </x14:formula1>
          <xm:sqref>C15:D15</xm:sqref>
        </x14:dataValidation>
        <x14:dataValidation type="list" allowBlank="1" showInputMessage="1" showErrorMessage="1" xr:uid="{FAEE03F1-11BC-4BBE-98F6-8020FD0B554F}">
          <x14:formula1>
            <xm:f>總資料!A15:A23</xm:f>
          </x14:formula1>
          <xm:sqref>C16:D16</xm:sqref>
        </x14:dataValidation>
        <x14:dataValidation type="list" allowBlank="1" showInputMessage="1" showErrorMessage="1" xr:uid="{F7CDA6D3-C62A-4C08-9FB6-DC6337C477FA}">
          <x14:formula1>
            <xm:f>總資料!A15:A23</xm:f>
          </x14:formula1>
          <xm:sqref>C17:D17</xm:sqref>
        </x14:dataValidation>
        <x14:dataValidation type="list" allowBlank="1" showInputMessage="1" showErrorMessage="1" xr:uid="{FEFD8BDB-044A-407D-A7BF-B198E2293398}">
          <x14:formula1>
            <xm:f>總資料!A15:A23</xm:f>
          </x14:formula1>
          <xm:sqref>C18:D18</xm:sqref>
        </x14:dataValidation>
        <x14:dataValidation type="list" allowBlank="1" showInputMessage="1" showErrorMessage="1" xr:uid="{C0C79B99-4DDE-4C1C-BD21-DE583E770640}">
          <x14:formula1>
            <xm:f>總資料!A15:A23</xm:f>
          </x14:formula1>
          <xm:sqref>C19:D19</xm:sqref>
        </x14:dataValidation>
        <x14:dataValidation type="list" allowBlank="1" showInputMessage="1" showErrorMessage="1" xr:uid="{C578E4F1-4EBB-4D49-8771-42510D3DC0AE}">
          <x14:formula1>
            <xm:f>總資料!A15:A23</xm:f>
          </x14:formula1>
          <xm:sqref>C20:D20</xm:sqref>
        </x14:dataValidation>
        <x14:dataValidation type="list" allowBlank="1" showInputMessage="1" showErrorMessage="1" xr:uid="{8E4F2AD1-E272-4E04-AA6A-97A78795C03B}">
          <x14:formula1>
            <xm:f>總資料!A15:A23</xm:f>
          </x14:formula1>
          <xm:sqref>C21:D21</xm:sqref>
        </x14:dataValidation>
        <x14:dataValidation type="list" allowBlank="1" showInputMessage="1" showErrorMessage="1" xr:uid="{07F85DBC-AE02-4C6A-81BE-BA0B3E678806}">
          <x14:formula1>
            <xm:f>總資料!A15:A23</xm:f>
          </x14:formula1>
          <xm:sqref>C22:D22</xm:sqref>
        </x14:dataValidation>
        <x14:dataValidation type="list" allowBlank="1" showInputMessage="1" showErrorMessage="1" xr:uid="{DF33DF61-AE80-4CF3-8F48-448101FDE9EC}">
          <x14:formula1>
            <xm:f>總資料!A15:A23</xm:f>
          </x14:formula1>
          <xm:sqref>C23:D23</xm:sqref>
        </x14:dataValidation>
        <x14:dataValidation type="list" allowBlank="1" showInputMessage="1" showErrorMessage="1" xr:uid="{5D126EB6-C729-44AD-967E-B35837D6EA02}">
          <x14:formula1>
            <xm:f>總資料!A15:A23</xm:f>
          </x14:formula1>
          <xm:sqref>C24:D24</xm:sqref>
        </x14:dataValidation>
        <x14:dataValidation type="list" allowBlank="1" showInputMessage="1" showErrorMessage="1" xr:uid="{7538D5AA-F03C-4B67-9A71-4CF021A53134}">
          <x14:formula1>
            <xm:f>總資料!A15:A23</xm:f>
          </x14:formula1>
          <xm:sqref>C25:D25</xm:sqref>
        </x14:dataValidation>
        <x14:dataValidation type="list" allowBlank="1" showInputMessage="1" showErrorMessage="1" xr:uid="{42DFE585-9795-40E6-BCB4-18B4ACA1E4D7}">
          <x14:formula1>
            <xm:f>總資料!A15:A23</xm:f>
          </x14:formula1>
          <xm:sqref>C26:D26</xm:sqref>
        </x14:dataValidation>
        <x14:dataValidation type="list" allowBlank="1" showInputMessage="1" showErrorMessage="1" xr:uid="{4ECC1484-8A2B-4A58-9579-C5E5FFEB748F}">
          <x14:formula1>
            <xm:f>總資料!A15:A23</xm:f>
          </x14:formula1>
          <xm:sqref>C27:D27</xm:sqref>
        </x14:dataValidation>
        <x14:dataValidation type="list" allowBlank="1" showInputMessage="1" showErrorMessage="1" xr:uid="{115A09BE-279B-484D-A32F-A25E723B9C15}">
          <x14:formula1>
            <xm:f>總資料!A15:A23</xm:f>
          </x14:formula1>
          <xm:sqref>C28:D28</xm:sqref>
        </x14:dataValidation>
        <x14:dataValidation type="list" allowBlank="1" showInputMessage="1" showErrorMessage="1" xr:uid="{697D8C36-1119-4E66-B757-F58BAB6F3B99}">
          <x14:formula1>
            <xm:f>總資料!A15:A23</xm:f>
          </x14:formula1>
          <xm:sqref>C29:D29</xm:sqref>
        </x14:dataValidation>
        <x14:dataValidation type="list" allowBlank="1" showInputMessage="1" showErrorMessage="1" xr:uid="{4226F812-579E-4BE0-8766-A3E3699A6A63}">
          <x14:formula1>
            <xm:f>總資料!A15:A23</xm:f>
          </x14:formula1>
          <xm:sqref>C30:D30</xm:sqref>
        </x14:dataValidation>
        <x14:dataValidation type="list" allowBlank="1" showInputMessage="1" showErrorMessage="1" xr:uid="{2D6FE55C-BB38-4D58-9151-8D9F8781BE73}">
          <x14:formula1>
            <xm:f>總資料!A15:A23</xm:f>
          </x14:formula1>
          <xm:sqref>C31:D31</xm:sqref>
        </x14:dataValidation>
        <x14:dataValidation type="list" allowBlank="1" showInputMessage="1" showErrorMessage="1" xr:uid="{F12F219D-7DA6-436E-B46F-5A8F027E3BCF}">
          <x14:formula1>
            <xm:f>總資料!A15:A23</xm:f>
          </x14:formula1>
          <xm:sqref>C32:D34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7359E-5EDD-4EAF-A2EB-0D24D2BAE0A7}">
  <sheetPr codeName="工作表5">
    <pageSetUpPr fitToPage="1"/>
  </sheetPr>
  <dimension ref="A1:Q34"/>
  <sheetViews>
    <sheetView view="pageLayout" zoomScale="85" zoomScaleNormal="82" zoomScaleSheetLayoutView="100" zoomScalePageLayoutView="85" workbookViewId="0">
      <selection activeCell="A34" sqref="A34:Q35"/>
    </sheetView>
  </sheetViews>
  <sheetFormatPr defaultColWidth="9" defaultRowHeight="13.5" x14ac:dyDescent="0.25"/>
  <cols>
    <col min="1" max="1" width="6" style="1" customWidth="1"/>
    <col min="2" max="2" width="5.44140625" style="2" customWidth="1"/>
    <col min="3" max="3" width="6.109375" style="2" customWidth="1"/>
    <col min="4" max="4" width="5.88671875" style="2" customWidth="1"/>
    <col min="5" max="5" width="11.33203125" style="18" customWidth="1"/>
    <col min="6" max="6" width="2.109375" style="18" customWidth="1"/>
    <col min="7" max="7" width="5.21875" style="18" customWidth="1"/>
    <col min="8" max="8" width="8.88671875" style="74" customWidth="1"/>
    <col min="9" max="9" width="3.21875" style="18" customWidth="1"/>
    <col min="10" max="11" width="6" style="18" customWidth="1"/>
    <col min="12" max="12" width="2.109375" style="18" customWidth="1"/>
    <col min="13" max="13" width="6" style="18" customWidth="1"/>
    <col min="14" max="14" width="2.88671875" style="18" customWidth="1"/>
    <col min="15" max="15" width="6" style="18" customWidth="1"/>
    <col min="16" max="16" width="3.6640625" style="18" customWidth="1"/>
    <col min="17" max="17" width="19.33203125" style="18" customWidth="1"/>
    <col min="18" max="16384" width="9" style="18"/>
  </cols>
  <sheetData>
    <row r="1" spans="1:17" ht="14.1" customHeight="1" x14ac:dyDescent="0.25">
      <c r="A1" s="64" t="s">
        <v>188</v>
      </c>
      <c r="B1" s="65"/>
      <c r="C1" s="65"/>
      <c r="D1" s="65"/>
      <c r="E1" s="65"/>
      <c r="F1" s="65"/>
      <c r="G1" s="65"/>
      <c r="H1" s="69"/>
      <c r="I1" s="65"/>
      <c r="J1" s="65"/>
      <c r="K1" s="65"/>
      <c r="L1" s="65"/>
      <c r="M1" s="65"/>
      <c r="N1" s="65"/>
      <c r="O1" s="66">
        <f>LEN(CONCATENATE(Q4,Q7,Q10,Q13,Q16,Q19,Q22,Q25,Q28,Q31))</f>
        <v>0</v>
      </c>
      <c r="P1" s="65"/>
      <c r="Q1" s="67"/>
    </row>
    <row r="2" spans="1:17" ht="14.1" customHeight="1" x14ac:dyDescent="0.25">
      <c r="A2" s="283" t="s">
        <v>136</v>
      </c>
      <c r="B2" s="268" t="s">
        <v>137</v>
      </c>
      <c r="C2" s="268"/>
      <c r="D2" s="268"/>
      <c r="E2" s="286"/>
      <c r="F2" s="286"/>
      <c r="G2" s="68" t="s">
        <v>7</v>
      </c>
      <c r="H2" s="70" t="s">
        <v>12</v>
      </c>
      <c r="I2" s="287">
        <f>E2*2</f>
        <v>0</v>
      </c>
      <c r="J2" s="287"/>
      <c r="K2" s="68" t="s">
        <v>13</v>
      </c>
      <c r="L2" s="59"/>
      <c r="M2" s="214" t="s">
        <v>14</v>
      </c>
      <c r="N2" s="214"/>
      <c r="O2" s="214"/>
      <c r="P2" s="214"/>
      <c r="Q2" s="215"/>
    </row>
    <row r="3" spans="1:17" ht="14.1" customHeight="1" x14ac:dyDescent="0.25">
      <c r="A3" s="284"/>
      <c r="B3" s="288" t="s">
        <v>138</v>
      </c>
      <c r="C3" s="289"/>
      <c r="D3" s="71" t="s">
        <v>139</v>
      </c>
      <c r="E3" s="58"/>
      <c r="F3" s="68" t="s">
        <v>6</v>
      </c>
      <c r="G3" s="71" t="s">
        <v>140</v>
      </c>
      <c r="H3" s="290"/>
      <c r="I3" s="290"/>
      <c r="J3" s="68" t="s">
        <v>6</v>
      </c>
      <c r="K3" s="291" t="s">
        <v>141</v>
      </c>
      <c r="L3" s="291"/>
      <c r="M3" s="291"/>
      <c r="N3" s="292">
        <f>E2*0.8</f>
        <v>0</v>
      </c>
      <c r="O3" s="292"/>
      <c r="P3" s="292"/>
      <c r="Q3" s="68" t="s">
        <v>6</v>
      </c>
    </row>
    <row r="4" spans="1:17" ht="14.1" customHeight="1" x14ac:dyDescent="0.25">
      <c r="A4" s="285"/>
      <c r="B4" s="288" t="s">
        <v>142</v>
      </c>
      <c r="C4" s="288"/>
      <c r="D4" s="288"/>
      <c r="E4" s="290"/>
      <c r="F4" s="290"/>
      <c r="G4" s="279"/>
      <c r="H4" s="291" t="s">
        <v>143</v>
      </c>
      <c r="I4" s="291"/>
      <c r="J4" s="291"/>
      <c r="K4" s="72"/>
      <c r="L4" s="68" t="s">
        <v>144</v>
      </c>
      <c r="M4" s="72"/>
      <c r="N4" s="68" t="s">
        <v>145</v>
      </c>
      <c r="O4" s="72"/>
      <c r="P4" s="68" t="s">
        <v>146</v>
      </c>
      <c r="Q4" s="73" t="str">
        <f>IF((E3+H3)/2&lt;N3,"放電功率不足80%","")</f>
        <v/>
      </c>
    </row>
    <row r="5" spans="1:17" ht="14.1" customHeight="1" x14ac:dyDescent="0.25">
      <c r="A5" s="283" t="s">
        <v>147</v>
      </c>
      <c r="B5" s="268" t="s">
        <v>137</v>
      </c>
      <c r="C5" s="268"/>
      <c r="D5" s="268"/>
      <c r="E5" s="286"/>
      <c r="F5" s="286"/>
      <c r="G5" s="68" t="s">
        <v>7</v>
      </c>
      <c r="H5" s="70" t="s">
        <v>12</v>
      </c>
      <c r="I5" s="287">
        <f>E5*2</f>
        <v>0</v>
      </c>
      <c r="J5" s="287"/>
      <c r="K5" s="68" t="s">
        <v>13</v>
      </c>
      <c r="L5" s="59"/>
      <c r="M5" s="214" t="s">
        <v>14</v>
      </c>
      <c r="N5" s="214"/>
      <c r="O5" s="214"/>
      <c r="P5" s="214"/>
      <c r="Q5" s="215"/>
    </row>
    <row r="6" spans="1:17" ht="14.1" customHeight="1" x14ac:dyDescent="0.25">
      <c r="A6" s="284"/>
      <c r="B6" s="288" t="s">
        <v>138</v>
      </c>
      <c r="C6" s="289"/>
      <c r="D6" s="71" t="s">
        <v>139</v>
      </c>
      <c r="E6" s="58"/>
      <c r="F6" s="68" t="s">
        <v>6</v>
      </c>
      <c r="G6" s="71" t="s">
        <v>140</v>
      </c>
      <c r="H6" s="290"/>
      <c r="I6" s="290"/>
      <c r="J6" s="68" t="s">
        <v>6</v>
      </c>
      <c r="K6" s="291" t="s">
        <v>141</v>
      </c>
      <c r="L6" s="291"/>
      <c r="M6" s="291"/>
      <c r="N6" s="292">
        <f>E5*0.8</f>
        <v>0</v>
      </c>
      <c r="O6" s="292"/>
      <c r="P6" s="292"/>
      <c r="Q6" s="68" t="s">
        <v>6</v>
      </c>
    </row>
    <row r="7" spans="1:17" ht="14.1" customHeight="1" x14ac:dyDescent="0.25">
      <c r="A7" s="285"/>
      <c r="B7" s="288" t="s">
        <v>142</v>
      </c>
      <c r="C7" s="288"/>
      <c r="D7" s="288"/>
      <c r="E7" s="290"/>
      <c r="F7" s="290"/>
      <c r="G7" s="279"/>
      <c r="H7" s="291" t="s">
        <v>143</v>
      </c>
      <c r="I7" s="291"/>
      <c r="J7" s="291"/>
      <c r="K7" s="72"/>
      <c r="L7" s="68" t="s">
        <v>144</v>
      </c>
      <c r="M7" s="72"/>
      <c r="N7" s="68" t="s">
        <v>145</v>
      </c>
      <c r="O7" s="72"/>
      <c r="P7" s="68" t="s">
        <v>146</v>
      </c>
      <c r="Q7" s="73" t="str">
        <f>IF((E6+H6)/2&lt;N6,"放電功率不足80%","")</f>
        <v/>
      </c>
    </row>
    <row r="8" spans="1:17" ht="14.1" customHeight="1" x14ac:dyDescent="0.25">
      <c r="A8" s="283" t="s">
        <v>148</v>
      </c>
      <c r="B8" s="268" t="s">
        <v>137</v>
      </c>
      <c r="C8" s="268"/>
      <c r="D8" s="268"/>
      <c r="E8" s="286"/>
      <c r="F8" s="286"/>
      <c r="G8" s="68" t="s">
        <v>7</v>
      </c>
      <c r="H8" s="70" t="s">
        <v>12</v>
      </c>
      <c r="I8" s="287">
        <f>E8*2</f>
        <v>0</v>
      </c>
      <c r="J8" s="287"/>
      <c r="K8" s="68" t="s">
        <v>13</v>
      </c>
      <c r="L8" s="59"/>
      <c r="M8" s="214" t="s">
        <v>14</v>
      </c>
      <c r="N8" s="214"/>
      <c r="O8" s="214"/>
      <c r="P8" s="214"/>
      <c r="Q8" s="215"/>
    </row>
    <row r="9" spans="1:17" ht="14.1" customHeight="1" x14ac:dyDescent="0.25">
      <c r="A9" s="284"/>
      <c r="B9" s="288" t="s">
        <v>138</v>
      </c>
      <c r="C9" s="289"/>
      <c r="D9" s="71" t="s">
        <v>139</v>
      </c>
      <c r="E9" s="58"/>
      <c r="F9" s="68" t="s">
        <v>6</v>
      </c>
      <c r="G9" s="71" t="s">
        <v>140</v>
      </c>
      <c r="H9" s="290"/>
      <c r="I9" s="290"/>
      <c r="J9" s="68" t="s">
        <v>6</v>
      </c>
      <c r="K9" s="291" t="s">
        <v>141</v>
      </c>
      <c r="L9" s="291"/>
      <c r="M9" s="291"/>
      <c r="N9" s="292">
        <f>E8*0.8</f>
        <v>0</v>
      </c>
      <c r="O9" s="292"/>
      <c r="P9" s="292"/>
      <c r="Q9" s="68" t="s">
        <v>6</v>
      </c>
    </row>
    <row r="10" spans="1:17" ht="14.1" customHeight="1" x14ac:dyDescent="0.25">
      <c r="A10" s="285"/>
      <c r="B10" s="288" t="s">
        <v>142</v>
      </c>
      <c r="C10" s="288"/>
      <c r="D10" s="288"/>
      <c r="E10" s="290"/>
      <c r="F10" s="290"/>
      <c r="G10" s="279"/>
      <c r="H10" s="291" t="s">
        <v>143</v>
      </c>
      <c r="I10" s="291"/>
      <c r="J10" s="291"/>
      <c r="K10" s="72"/>
      <c r="L10" s="68" t="s">
        <v>144</v>
      </c>
      <c r="M10" s="72"/>
      <c r="N10" s="68" t="s">
        <v>145</v>
      </c>
      <c r="O10" s="72"/>
      <c r="P10" s="68" t="s">
        <v>146</v>
      </c>
      <c r="Q10" s="73" t="str">
        <f>IF((E9+H9)/2&lt;N9,"放電功率不足80%","")</f>
        <v/>
      </c>
    </row>
    <row r="11" spans="1:17" ht="14.1" customHeight="1" x14ac:dyDescent="0.25">
      <c r="A11" s="283" t="s">
        <v>149</v>
      </c>
      <c r="B11" s="268" t="s">
        <v>137</v>
      </c>
      <c r="C11" s="268"/>
      <c r="D11" s="268"/>
      <c r="E11" s="286"/>
      <c r="F11" s="286"/>
      <c r="G11" s="68" t="s">
        <v>7</v>
      </c>
      <c r="H11" s="70" t="s">
        <v>12</v>
      </c>
      <c r="I11" s="287">
        <f>E11*2</f>
        <v>0</v>
      </c>
      <c r="J11" s="287"/>
      <c r="K11" s="68" t="s">
        <v>13</v>
      </c>
      <c r="L11" s="59"/>
      <c r="M11" s="214" t="s">
        <v>14</v>
      </c>
      <c r="N11" s="214"/>
      <c r="O11" s="214"/>
      <c r="P11" s="214"/>
      <c r="Q11" s="215"/>
    </row>
    <row r="12" spans="1:17" ht="14.1" customHeight="1" x14ac:dyDescent="0.25">
      <c r="A12" s="284"/>
      <c r="B12" s="288" t="s">
        <v>138</v>
      </c>
      <c r="C12" s="289"/>
      <c r="D12" s="71" t="s">
        <v>139</v>
      </c>
      <c r="E12" s="58"/>
      <c r="F12" s="68" t="s">
        <v>6</v>
      </c>
      <c r="G12" s="71" t="s">
        <v>140</v>
      </c>
      <c r="H12" s="290"/>
      <c r="I12" s="290"/>
      <c r="J12" s="68" t="s">
        <v>6</v>
      </c>
      <c r="K12" s="291" t="s">
        <v>141</v>
      </c>
      <c r="L12" s="291"/>
      <c r="M12" s="291"/>
      <c r="N12" s="292">
        <f>E11*0.8</f>
        <v>0</v>
      </c>
      <c r="O12" s="292"/>
      <c r="P12" s="292"/>
      <c r="Q12" s="68" t="s">
        <v>6</v>
      </c>
    </row>
    <row r="13" spans="1:17" ht="14.1" customHeight="1" x14ac:dyDescent="0.25">
      <c r="A13" s="285"/>
      <c r="B13" s="288" t="s">
        <v>142</v>
      </c>
      <c r="C13" s="288"/>
      <c r="D13" s="288"/>
      <c r="E13" s="290"/>
      <c r="F13" s="290"/>
      <c r="G13" s="279"/>
      <c r="H13" s="291" t="s">
        <v>143</v>
      </c>
      <c r="I13" s="291"/>
      <c r="J13" s="291"/>
      <c r="K13" s="72"/>
      <c r="L13" s="68" t="s">
        <v>144</v>
      </c>
      <c r="M13" s="72"/>
      <c r="N13" s="68" t="s">
        <v>145</v>
      </c>
      <c r="O13" s="72"/>
      <c r="P13" s="68" t="s">
        <v>146</v>
      </c>
      <c r="Q13" s="73" t="str">
        <f>IF((E12+H12)/2&lt;N12,"放電功率不足80%","")</f>
        <v/>
      </c>
    </row>
    <row r="14" spans="1:17" ht="14.1" customHeight="1" x14ac:dyDescent="0.25">
      <c r="A14" s="283" t="s">
        <v>150</v>
      </c>
      <c r="B14" s="268" t="s">
        <v>137</v>
      </c>
      <c r="C14" s="268"/>
      <c r="D14" s="268"/>
      <c r="E14" s="286"/>
      <c r="F14" s="286"/>
      <c r="G14" s="68" t="s">
        <v>7</v>
      </c>
      <c r="H14" s="70" t="s">
        <v>12</v>
      </c>
      <c r="I14" s="287">
        <f>E14*2</f>
        <v>0</v>
      </c>
      <c r="J14" s="287"/>
      <c r="K14" s="68" t="s">
        <v>13</v>
      </c>
      <c r="L14" s="59"/>
      <c r="M14" s="214" t="s">
        <v>14</v>
      </c>
      <c r="N14" s="214"/>
      <c r="O14" s="214"/>
      <c r="P14" s="214"/>
      <c r="Q14" s="215"/>
    </row>
    <row r="15" spans="1:17" ht="14.1" customHeight="1" x14ac:dyDescent="0.25">
      <c r="A15" s="284"/>
      <c r="B15" s="288" t="s">
        <v>138</v>
      </c>
      <c r="C15" s="289"/>
      <c r="D15" s="71" t="s">
        <v>139</v>
      </c>
      <c r="E15" s="58"/>
      <c r="F15" s="68" t="s">
        <v>6</v>
      </c>
      <c r="G15" s="71" t="s">
        <v>140</v>
      </c>
      <c r="H15" s="290"/>
      <c r="I15" s="290"/>
      <c r="J15" s="68" t="s">
        <v>6</v>
      </c>
      <c r="K15" s="291" t="s">
        <v>141</v>
      </c>
      <c r="L15" s="291"/>
      <c r="M15" s="291"/>
      <c r="N15" s="292">
        <f>E14*0.8</f>
        <v>0</v>
      </c>
      <c r="O15" s="292"/>
      <c r="P15" s="292"/>
      <c r="Q15" s="68" t="s">
        <v>6</v>
      </c>
    </row>
    <row r="16" spans="1:17" ht="14.1" customHeight="1" x14ac:dyDescent="0.25">
      <c r="A16" s="285"/>
      <c r="B16" s="288" t="s">
        <v>142</v>
      </c>
      <c r="C16" s="288"/>
      <c r="D16" s="288"/>
      <c r="E16" s="290"/>
      <c r="F16" s="290"/>
      <c r="G16" s="279"/>
      <c r="H16" s="291" t="s">
        <v>143</v>
      </c>
      <c r="I16" s="291"/>
      <c r="J16" s="291"/>
      <c r="K16" s="72"/>
      <c r="L16" s="68" t="s">
        <v>144</v>
      </c>
      <c r="M16" s="72"/>
      <c r="N16" s="68" t="s">
        <v>145</v>
      </c>
      <c r="O16" s="72"/>
      <c r="P16" s="68" t="s">
        <v>146</v>
      </c>
      <c r="Q16" s="73" t="str">
        <f>IF((E15+H15)/2&lt;N15,"放電功率不足80%","")</f>
        <v/>
      </c>
    </row>
    <row r="17" spans="1:17" ht="14.1" customHeight="1" x14ac:dyDescent="0.25">
      <c r="A17" s="283" t="s">
        <v>151</v>
      </c>
      <c r="B17" s="268" t="s">
        <v>137</v>
      </c>
      <c r="C17" s="268"/>
      <c r="D17" s="268"/>
      <c r="E17" s="286"/>
      <c r="F17" s="286"/>
      <c r="G17" s="68" t="s">
        <v>7</v>
      </c>
      <c r="H17" s="70" t="s">
        <v>12</v>
      </c>
      <c r="I17" s="287">
        <f>E17*2</f>
        <v>0</v>
      </c>
      <c r="J17" s="287"/>
      <c r="K17" s="68" t="s">
        <v>13</v>
      </c>
      <c r="L17" s="59"/>
      <c r="M17" s="214" t="s">
        <v>14</v>
      </c>
      <c r="N17" s="214"/>
      <c r="O17" s="214"/>
      <c r="P17" s="214"/>
      <c r="Q17" s="215"/>
    </row>
    <row r="18" spans="1:17" ht="14.1" customHeight="1" x14ac:dyDescent="0.25">
      <c r="A18" s="284"/>
      <c r="B18" s="288" t="s">
        <v>138</v>
      </c>
      <c r="C18" s="289"/>
      <c r="D18" s="71" t="s">
        <v>139</v>
      </c>
      <c r="E18" s="58"/>
      <c r="F18" s="68" t="s">
        <v>6</v>
      </c>
      <c r="G18" s="71" t="s">
        <v>140</v>
      </c>
      <c r="H18" s="290"/>
      <c r="I18" s="290"/>
      <c r="J18" s="68" t="s">
        <v>6</v>
      </c>
      <c r="K18" s="291" t="s">
        <v>141</v>
      </c>
      <c r="L18" s="291"/>
      <c r="M18" s="291"/>
      <c r="N18" s="292">
        <f>E17*0.8</f>
        <v>0</v>
      </c>
      <c r="O18" s="292"/>
      <c r="P18" s="292"/>
      <c r="Q18" s="68" t="s">
        <v>6</v>
      </c>
    </row>
    <row r="19" spans="1:17" ht="14.1" customHeight="1" x14ac:dyDescent="0.25">
      <c r="A19" s="285"/>
      <c r="B19" s="288" t="s">
        <v>142</v>
      </c>
      <c r="C19" s="288"/>
      <c r="D19" s="288"/>
      <c r="E19" s="290"/>
      <c r="F19" s="290"/>
      <c r="G19" s="279"/>
      <c r="H19" s="291" t="s">
        <v>143</v>
      </c>
      <c r="I19" s="291"/>
      <c r="J19" s="291"/>
      <c r="K19" s="72"/>
      <c r="L19" s="68" t="s">
        <v>144</v>
      </c>
      <c r="M19" s="72"/>
      <c r="N19" s="68" t="s">
        <v>145</v>
      </c>
      <c r="O19" s="72"/>
      <c r="P19" s="68" t="s">
        <v>146</v>
      </c>
      <c r="Q19" s="73" t="str">
        <f>IF((E18+H18)/2&lt;N18,"放電功率不足80%","")</f>
        <v/>
      </c>
    </row>
    <row r="20" spans="1:17" ht="14.1" customHeight="1" x14ac:dyDescent="0.25">
      <c r="A20" s="283" t="s">
        <v>152</v>
      </c>
      <c r="B20" s="268" t="s">
        <v>137</v>
      </c>
      <c r="C20" s="268"/>
      <c r="D20" s="268"/>
      <c r="E20" s="286"/>
      <c r="F20" s="286"/>
      <c r="G20" s="68" t="s">
        <v>7</v>
      </c>
      <c r="H20" s="70" t="s">
        <v>12</v>
      </c>
      <c r="I20" s="287">
        <f>E20*2</f>
        <v>0</v>
      </c>
      <c r="J20" s="287"/>
      <c r="K20" s="68" t="s">
        <v>13</v>
      </c>
      <c r="L20" s="59"/>
      <c r="M20" s="214" t="s">
        <v>14</v>
      </c>
      <c r="N20" s="214"/>
      <c r="O20" s="214"/>
      <c r="P20" s="214"/>
      <c r="Q20" s="215"/>
    </row>
    <row r="21" spans="1:17" ht="14.1" customHeight="1" x14ac:dyDescent="0.25">
      <c r="A21" s="284"/>
      <c r="B21" s="288" t="s">
        <v>138</v>
      </c>
      <c r="C21" s="289"/>
      <c r="D21" s="71" t="s">
        <v>139</v>
      </c>
      <c r="E21" s="58"/>
      <c r="F21" s="68" t="s">
        <v>6</v>
      </c>
      <c r="G21" s="71" t="s">
        <v>140</v>
      </c>
      <c r="H21" s="290"/>
      <c r="I21" s="290"/>
      <c r="J21" s="68" t="s">
        <v>6</v>
      </c>
      <c r="K21" s="291" t="s">
        <v>141</v>
      </c>
      <c r="L21" s="291"/>
      <c r="M21" s="291"/>
      <c r="N21" s="292">
        <f>E20*0.8</f>
        <v>0</v>
      </c>
      <c r="O21" s="292"/>
      <c r="P21" s="292"/>
      <c r="Q21" s="68" t="s">
        <v>6</v>
      </c>
    </row>
    <row r="22" spans="1:17" ht="14.1" customHeight="1" x14ac:dyDescent="0.25">
      <c r="A22" s="285"/>
      <c r="B22" s="288" t="s">
        <v>142</v>
      </c>
      <c r="C22" s="288"/>
      <c r="D22" s="288"/>
      <c r="E22" s="290"/>
      <c r="F22" s="290"/>
      <c r="G22" s="279"/>
      <c r="H22" s="291" t="s">
        <v>143</v>
      </c>
      <c r="I22" s="291"/>
      <c r="J22" s="291"/>
      <c r="K22" s="72"/>
      <c r="L22" s="68" t="s">
        <v>144</v>
      </c>
      <c r="M22" s="72"/>
      <c r="N22" s="68" t="s">
        <v>145</v>
      </c>
      <c r="O22" s="72"/>
      <c r="P22" s="68" t="s">
        <v>146</v>
      </c>
      <c r="Q22" s="73" t="str">
        <f>IF((E21+H21)/2&lt;N21,"放電功率不足80%","")</f>
        <v/>
      </c>
    </row>
    <row r="23" spans="1:17" ht="14.1" customHeight="1" x14ac:dyDescent="0.25">
      <c r="A23" s="283" t="s">
        <v>153</v>
      </c>
      <c r="B23" s="268" t="s">
        <v>137</v>
      </c>
      <c r="C23" s="268"/>
      <c r="D23" s="268"/>
      <c r="E23" s="286"/>
      <c r="F23" s="286"/>
      <c r="G23" s="68" t="s">
        <v>7</v>
      </c>
      <c r="H23" s="70" t="s">
        <v>12</v>
      </c>
      <c r="I23" s="287">
        <f>E23*2</f>
        <v>0</v>
      </c>
      <c r="J23" s="287"/>
      <c r="K23" s="68" t="s">
        <v>13</v>
      </c>
      <c r="L23" s="59"/>
      <c r="M23" s="214" t="s">
        <v>14</v>
      </c>
      <c r="N23" s="214"/>
      <c r="O23" s="214"/>
      <c r="P23" s="214"/>
      <c r="Q23" s="215"/>
    </row>
    <row r="24" spans="1:17" ht="14.1" customHeight="1" x14ac:dyDescent="0.25">
      <c r="A24" s="284"/>
      <c r="B24" s="288" t="s">
        <v>138</v>
      </c>
      <c r="C24" s="289"/>
      <c r="D24" s="71" t="s">
        <v>139</v>
      </c>
      <c r="E24" s="58"/>
      <c r="F24" s="68" t="s">
        <v>6</v>
      </c>
      <c r="G24" s="71" t="s">
        <v>140</v>
      </c>
      <c r="H24" s="290"/>
      <c r="I24" s="290"/>
      <c r="J24" s="68" t="s">
        <v>6</v>
      </c>
      <c r="K24" s="291" t="s">
        <v>141</v>
      </c>
      <c r="L24" s="291"/>
      <c r="M24" s="291"/>
      <c r="N24" s="292">
        <f>E23*0.8</f>
        <v>0</v>
      </c>
      <c r="O24" s="292"/>
      <c r="P24" s="292"/>
      <c r="Q24" s="68" t="s">
        <v>6</v>
      </c>
    </row>
    <row r="25" spans="1:17" ht="14.1" customHeight="1" x14ac:dyDescent="0.25">
      <c r="A25" s="285"/>
      <c r="B25" s="288" t="s">
        <v>142</v>
      </c>
      <c r="C25" s="288"/>
      <c r="D25" s="288"/>
      <c r="E25" s="290"/>
      <c r="F25" s="290"/>
      <c r="G25" s="279"/>
      <c r="H25" s="291" t="s">
        <v>143</v>
      </c>
      <c r="I25" s="291"/>
      <c r="J25" s="291"/>
      <c r="K25" s="72"/>
      <c r="L25" s="68" t="s">
        <v>144</v>
      </c>
      <c r="M25" s="72"/>
      <c r="N25" s="68" t="s">
        <v>145</v>
      </c>
      <c r="O25" s="72"/>
      <c r="P25" s="68" t="s">
        <v>146</v>
      </c>
      <c r="Q25" s="73" t="str">
        <f>IF((E24+H24)/2&lt;N24,"放電功率不足80%","")</f>
        <v/>
      </c>
    </row>
    <row r="26" spans="1:17" ht="14.1" customHeight="1" x14ac:dyDescent="0.25">
      <c r="A26" s="283" t="s">
        <v>154</v>
      </c>
      <c r="B26" s="268" t="s">
        <v>137</v>
      </c>
      <c r="C26" s="268"/>
      <c r="D26" s="268"/>
      <c r="E26" s="286"/>
      <c r="F26" s="286"/>
      <c r="G26" s="68" t="s">
        <v>7</v>
      </c>
      <c r="H26" s="70" t="s">
        <v>12</v>
      </c>
      <c r="I26" s="287">
        <f>E26*2</f>
        <v>0</v>
      </c>
      <c r="J26" s="287"/>
      <c r="K26" s="68" t="s">
        <v>13</v>
      </c>
      <c r="L26" s="59"/>
      <c r="M26" s="214" t="s">
        <v>14</v>
      </c>
      <c r="N26" s="214"/>
      <c r="O26" s="214"/>
      <c r="P26" s="214"/>
      <c r="Q26" s="215"/>
    </row>
    <row r="27" spans="1:17" ht="14.1" customHeight="1" x14ac:dyDescent="0.25">
      <c r="A27" s="284"/>
      <c r="B27" s="288" t="s">
        <v>138</v>
      </c>
      <c r="C27" s="289"/>
      <c r="D27" s="71" t="s">
        <v>139</v>
      </c>
      <c r="E27" s="58"/>
      <c r="F27" s="68" t="s">
        <v>6</v>
      </c>
      <c r="G27" s="71" t="s">
        <v>140</v>
      </c>
      <c r="H27" s="290"/>
      <c r="I27" s="290"/>
      <c r="J27" s="68" t="s">
        <v>6</v>
      </c>
      <c r="K27" s="291" t="s">
        <v>141</v>
      </c>
      <c r="L27" s="291"/>
      <c r="M27" s="291"/>
      <c r="N27" s="292">
        <f>E26*0.8</f>
        <v>0</v>
      </c>
      <c r="O27" s="292"/>
      <c r="P27" s="292"/>
      <c r="Q27" s="68" t="s">
        <v>6</v>
      </c>
    </row>
    <row r="28" spans="1:17" ht="14.1" customHeight="1" x14ac:dyDescent="0.25">
      <c r="A28" s="285"/>
      <c r="B28" s="288" t="s">
        <v>142</v>
      </c>
      <c r="C28" s="288"/>
      <c r="D28" s="288"/>
      <c r="E28" s="290"/>
      <c r="F28" s="290"/>
      <c r="G28" s="279"/>
      <c r="H28" s="291" t="s">
        <v>143</v>
      </c>
      <c r="I28" s="291"/>
      <c r="J28" s="291"/>
      <c r="K28" s="72"/>
      <c r="L28" s="68" t="s">
        <v>144</v>
      </c>
      <c r="M28" s="72"/>
      <c r="N28" s="68" t="s">
        <v>145</v>
      </c>
      <c r="O28" s="72"/>
      <c r="P28" s="68" t="s">
        <v>146</v>
      </c>
      <c r="Q28" s="73" t="str">
        <f>IF((E27+H27)/2&lt;N27,"放電功率不足80%","")</f>
        <v/>
      </c>
    </row>
    <row r="29" spans="1:17" ht="14.1" customHeight="1" x14ac:dyDescent="0.25">
      <c r="A29" s="283" t="s">
        <v>155</v>
      </c>
      <c r="B29" s="268" t="s">
        <v>137</v>
      </c>
      <c r="C29" s="268"/>
      <c r="D29" s="268"/>
      <c r="E29" s="286"/>
      <c r="F29" s="286"/>
      <c r="G29" s="68" t="s">
        <v>7</v>
      </c>
      <c r="H29" s="70" t="s">
        <v>12</v>
      </c>
      <c r="I29" s="287">
        <f>E29*2</f>
        <v>0</v>
      </c>
      <c r="J29" s="287"/>
      <c r="K29" s="68" t="s">
        <v>13</v>
      </c>
      <c r="L29" s="59"/>
      <c r="M29" s="214" t="s">
        <v>14</v>
      </c>
      <c r="N29" s="214"/>
      <c r="O29" s="214"/>
      <c r="P29" s="214"/>
      <c r="Q29" s="215"/>
    </row>
    <row r="30" spans="1:17" ht="14.1" customHeight="1" x14ac:dyDescent="0.25">
      <c r="A30" s="284"/>
      <c r="B30" s="288" t="s">
        <v>138</v>
      </c>
      <c r="C30" s="289"/>
      <c r="D30" s="71" t="s">
        <v>139</v>
      </c>
      <c r="E30" s="58"/>
      <c r="F30" s="68" t="s">
        <v>6</v>
      </c>
      <c r="G30" s="71" t="s">
        <v>140</v>
      </c>
      <c r="H30" s="290"/>
      <c r="I30" s="290"/>
      <c r="J30" s="68" t="s">
        <v>6</v>
      </c>
      <c r="K30" s="291" t="s">
        <v>141</v>
      </c>
      <c r="L30" s="291"/>
      <c r="M30" s="291"/>
      <c r="N30" s="292">
        <f>E29*0.8</f>
        <v>0</v>
      </c>
      <c r="O30" s="292"/>
      <c r="P30" s="292"/>
      <c r="Q30" s="68" t="s">
        <v>6</v>
      </c>
    </row>
    <row r="31" spans="1:17" ht="14.1" customHeight="1" x14ac:dyDescent="0.25">
      <c r="A31" s="285"/>
      <c r="B31" s="288" t="s">
        <v>142</v>
      </c>
      <c r="C31" s="288"/>
      <c r="D31" s="288"/>
      <c r="E31" s="290"/>
      <c r="F31" s="290"/>
      <c r="G31" s="279"/>
      <c r="H31" s="291" t="s">
        <v>143</v>
      </c>
      <c r="I31" s="291"/>
      <c r="J31" s="291"/>
      <c r="K31" s="72"/>
      <c r="L31" s="68" t="s">
        <v>144</v>
      </c>
      <c r="M31" s="72"/>
      <c r="N31" s="68" t="s">
        <v>145</v>
      </c>
      <c r="O31" s="72"/>
      <c r="P31" s="68" t="s">
        <v>146</v>
      </c>
      <c r="Q31" s="73" t="str">
        <f>IF((E30+H30)/2&lt;N30,"放電功率不足80%","")</f>
        <v/>
      </c>
    </row>
    <row r="32" spans="1:17" ht="14.45" customHeight="1" x14ac:dyDescent="0.25">
      <c r="M32" s="51" t="s">
        <v>54</v>
      </c>
      <c r="N32" s="293">
        <f>E2+E5+E8+E11+E14+E17+E20+E23+E26+E29</f>
        <v>0</v>
      </c>
      <c r="O32" s="293"/>
      <c r="P32" s="293"/>
      <c r="Q32" s="18" t="s">
        <v>6</v>
      </c>
    </row>
    <row r="34" spans="1:17" x14ac:dyDescent="0.25">
      <c r="A34" s="282"/>
      <c r="B34" s="282"/>
      <c r="C34" s="282"/>
      <c r="D34" s="282"/>
      <c r="E34" s="282"/>
      <c r="F34" s="282"/>
      <c r="G34" s="282"/>
      <c r="H34" s="282"/>
      <c r="I34" s="282"/>
      <c r="J34" s="282"/>
      <c r="K34" s="282"/>
      <c r="L34" s="282"/>
      <c r="M34" s="282"/>
      <c r="N34" s="282"/>
      <c r="O34" s="282"/>
      <c r="P34" s="282"/>
      <c r="Q34" s="282"/>
    </row>
  </sheetData>
  <protectedRanges>
    <protectedRange sqref="E2 H18 K19 M19 O19 H21 K22 M22 O22 H24 K25 M25 O25 H27 K28 M28 O28 H30 E17:E31 K31 M31 O31" name="範圍2_1"/>
    <protectedRange sqref="H3 K4 M4 O4 H6 K7 M7 O7 H9 K10 M10 O10 H12 K13 M13 O13 H15 E3:E16 K16 M16 O16" name="範圍1_1"/>
  </protectedRanges>
  <mergeCells count="122">
    <mergeCell ref="N32:P32"/>
    <mergeCell ref="A29:A31"/>
    <mergeCell ref="B29:D29"/>
    <mergeCell ref="E29:F29"/>
    <mergeCell ref="I29:J29"/>
    <mergeCell ref="A26:A28"/>
    <mergeCell ref="B26:D26"/>
    <mergeCell ref="E26:F26"/>
    <mergeCell ref="I26:J26"/>
    <mergeCell ref="M26:Q26"/>
    <mergeCell ref="B27:C27"/>
    <mergeCell ref="H27:I27"/>
    <mergeCell ref="K27:M27"/>
    <mergeCell ref="N27:P27"/>
    <mergeCell ref="B28:D28"/>
    <mergeCell ref="M29:Q29"/>
    <mergeCell ref="B30:C30"/>
    <mergeCell ref="H30:I30"/>
    <mergeCell ref="K30:M30"/>
    <mergeCell ref="N30:P30"/>
    <mergeCell ref="B31:D31"/>
    <mergeCell ref="E31:G31"/>
    <mergeCell ref="H31:J31"/>
    <mergeCell ref="E28:G28"/>
    <mergeCell ref="H28:J28"/>
    <mergeCell ref="A23:A25"/>
    <mergeCell ref="B23:D23"/>
    <mergeCell ref="E23:F23"/>
    <mergeCell ref="I23:J23"/>
    <mergeCell ref="A20:A22"/>
    <mergeCell ref="B20:D20"/>
    <mergeCell ref="E20:F20"/>
    <mergeCell ref="I20:J20"/>
    <mergeCell ref="B25:D25"/>
    <mergeCell ref="E25:G25"/>
    <mergeCell ref="H25:J25"/>
    <mergeCell ref="M20:Q20"/>
    <mergeCell ref="B21:C21"/>
    <mergeCell ref="H21:I21"/>
    <mergeCell ref="K21:M21"/>
    <mergeCell ref="N21:P21"/>
    <mergeCell ref="B22:D22"/>
    <mergeCell ref="M23:Q23"/>
    <mergeCell ref="B24:C24"/>
    <mergeCell ref="H24:I24"/>
    <mergeCell ref="K24:M24"/>
    <mergeCell ref="N24:P24"/>
    <mergeCell ref="E22:G22"/>
    <mergeCell ref="H22:J22"/>
    <mergeCell ref="A17:A19"/>
    <mergeCell ref="B17:D17"/>
    <mergeCell ref="E17:F17"/>
    <mergeCell ref="I17:J17"/>
    <mergeCell ref="A14:A16"/>
    <mergeCell ref="B14:D14"/>
    <mergeCell ref="E14:F14"/>
    <mergeCell ref="I14:J14"/>
    <mergeCell ref="M14:Q14"/>
    <mergeCell ref="B15:C15"/>
    <mergeCell ref="H15:I15"/>
    <mergeCell ref="K15:M15"/>
    <mergeCell ref="N15:P15"/>
    <mergeCell ref="B16:D16"/>
    <mergeCell ref="M17:Q17"/>
    <mergeCell ref="B18:C18"/>
    <mergeCell ref="H18:I18"/>
    <mergeCell ref="K18:M18"/>
    <mergeCell ref="N18:P18"/>
    <mergeCell ref="B19:D19"/>
    <mergeCell ref="E19:G19"/>
    <mergeCell ref="H19:J19"/>
    <mergeCell ref="E16:G16"/>
    <mergeCell ref="H16:J16"/>
    <mergeCell ref="M8:Q8"/>
    <mergeCell ref="B9:C9"/>
    <mergeCell ref="H9:I9"/>
    <mergeCell ref="K9:M9"/>
    <mergeCell ref="N9:P9"/>
    <mergeCell ref="B10:D10"/>
    <mergeCell ref="M11:Q11"/>
    <mergeCell ref="B12:C12"/>
    <mergeCell ref="H12:I12"/>
    <mergeCell ref="K12:M12"/>
    <mergeCell ref="N12:P12"/>
    <mergeCell ref="E10:G10"/>
    <mergeCell ref="H10:J10"/>
    <mergeCell ref="H4:J4"/>
    <mergeCell ref="A11:A13"/>
    <mergeCell ref="B11:D11"/>
    <mergeCell ref="E11:F11"/>
    <mergeCell ref="I11:J11"/>
    <mergeCell ref="A8:A10"/>
    <mergeCell ref="B8:D8"/>
    <mergeCell ref="E8:F8"/>
    <mergeCell ref="I8:J8"/>
    <mergeCell ref="B13:D13"/>
    <mergeCell ref="E13:G13"/>
    <mergeCell ref="H13:J13"/>
    <mergeCell ref="A34:Q34"/>
    <mergeCell ref="A5:A7"/>
    <mergeCell ref="B5:D5"/>
    <mergeCell ref="E5:F5"/>
    <mergeCell ref="I5:J5"/>
    <mergeCell ref="A2:A4"/>
    <mergeCell ref="B2:D2"/>
    <mergeCell ref="E2:F2"/>
    <mergeCell ref="I2:J2"/>
    <mergeCell ref="M2:Q2"/>
    <mergeCell ref="B3:C3"/>
    <mergeCell ref="H3:I3"/>
    <mergeCell ref="K3:M3"/>
    <mergeCell ref="N3:P3"/>
    <mergeCell ref="B4:D4"/>
    <mergeCell ref="M5:Q5"/>
    <mergeCell ref="B6:C6"/>
    <mergeCell ref="H6:I6"/>
    <mergeCell ref="K6:M6"/>
    <mergeCell ref="N6:P6"/>
    <mergeCell ref="B7:D7"/>
    <mergeCell ref="E7:G7"/>
    <mergeCell ref="H7:J7"/>
    <mergeCell ref="E4:G4"/>
  </mergeCells>
  <phoneticPr fontId="3" type="noConversion"/>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BCF9B-F577-4B22-B86C-777D19C5E9D8}">
  <sheetPr codeName="工作表6">
    <pageSetUpPr fitToPage="1"/>
  </sheetPr>
  <dimension ref="A1:F33"/>
  <sheetViews>
    <sheetView view="pageLayout" topLeftCell="A12" zoomScale="70" zoomScaleNormal="100" zoomScaleSheetLayoutView="70" zoomScalePageLayoutView="70" workbookViewId="0">
      <selection activeCell="B4" sqref="B4:B16"/>
    </sheetView>
  </sheetViews>
  <sheetFormatPr defaultColWidth="8.88671875" defaultRowHeight="13.5" x14ac:dyDescent="0.25"/>
  <cols>
    <col min="1" max="1" width="6.6640625" style="18" customWidth="1"/>
    <col min="2" max="2" width="11.33203125" style="18" customWidth="1"/>
    <col min="3" max="3" width="19.109375" style="126" customWidth="1"/>
    <col min="4" max="6" width="24.33203125" style="18" customWidth="1"/>
    <col min="7" max="16384" width="8.88671875" style="18"/>
  </cols>
  <sheetData>
    <row r="1" spans="1:6" ht="28.35" customHeight="1" x14ac:dyDescent="0.25">
      <c r="A1" s="18" t="s">
        <v>185</v>
      </c>
    </row>
    <row r="2" spans="1:6" ht="28.35" customHeight="1" thickBot="1" x14ac:dyDescent="0.3">
      <c r="A2" s="18" t="s">
        <v>183</v>
      </c>
      <c r="C2" s="123"/>
      <c r="D2" s="3"/>
      <c r="E2" s="3"/>
      <c r="F2" s="3"/>
    </row>
    <row r="3" spans="1:6" ht="28.35" customHeight="1" x14ac:dyDescent="0.25">
      <c r="A3" s="118" t="s">
        <v>166</v>
      </c>
      <c r="B3" s="119" t="s">
        <v>167</v>
      </c>
      <c r="C3" s="294" t="s">
        <v>180</v>
      </c>
      <c r="D3" s="186"/>
      <c r="E3" s="186"/>
      <c r="F3" s="295"/>
    </row>
    <row r="4" spans="1:6" ht="28.35" customHeight="1" x14ac:dyDescent="0.25">
      <c r="A4" s="139">
        <v>1</v>
      </c>
      <c r="B4" s="52"/>
      <c r="C4" s="173"/>
      <c r="D4" s="173"/>
      <c r="E4" s="173"/>
      <c r="F4" s="173"/>
    </row>
    <row r="5" spans="1:6" ht="28.35" customHeight="1" x14ac:dyDescent="0.25">
      <c r="A5" s="139">
        <v>2</v>
      </c>
      <c r="B5" s="52"/>
      <c r="C5" s="173"/>
      <c r="D5" s="173"/>
      <c r="E5" s="173"/>
      <c r="F5" s="173"/>
    </row>
    <row r="6" spans="1:6" ht="28.35" customHeight="1" x14ac:dyDescent="0.25">
      <c r="A6" s="139">
        <v>3</v>
      </c>
      <c r="B6" s="52"/>
      <c r="C6" s="173"/>
      <c r="D6" s="173"/>
      <c r="E6" s="173"/>
      <c r="F6" s="173"/>
    </row>
    <row r="7" spans="1:6" ht="28.35" customHeight="1" x14ac:dyDescent="0.25">
      <c r="A7" s="139">
        <v>4</v>
      </c>
      <c r="B7" s="52"/>
      <c r="C7" s="173"/>
      <c r="D7" s="173"/>
      <c r="E7" s="173"/>
      <c r="F7" s="173"/>
    </row>
    <row r="8" spans="1:6" ht="28.35" customHeight="1" x14ac:dyDescent="0.25">
      <c r="A8" s="139">
        <v>5</v>
      </c>
      <c r="B8" s="52"/>
      <c r="C8" s="173"/>
      <c r="D8" s="173"/>
      <c r="E8" s="173"/>
      <c r="F8" s="173"/>
    </row>
    <row r="9" spans="1:6" ht="28.35" customHeight="1" x14ac:dyDescent="0.25">
      <c r="A9" s="139">
        <v>6</v>
      </c>
      <c r="B9" s="52"/>
      <c r="C9" s="173"/>
      <c r="D9" s="173"/>
      <c r="E9" s="173"/>
      <c r="F9" s="173"/>
    </row>
    <row r="10" spans="1:6" ht="28.35" customHeight="1" x14ac:dyDescent="0.25">
      <c r="A10" s="139">
        <v>7</v>
      </c>
      <c r="B10" s="52"/>
      <c r="C10" s="173"/>
      <c r="D10" s="173"/>
      <c r="E10" s="173"/>
      <c r="F10" s="173"/>
    </row>
    <row r="11" spans="1:6" ht="28.35" customHeight="1" x14ac:dyDescent="0.25">
      <c r="A11" s="139">
        <v>8</v>
      </c>
      <c r="B11" s="52"/>
      <c r="C11" s="173"/>
      <c r="D11" s="173"/>
      <c r="E11" s="173"/>
      <c r="F11" s="173"/>
    </row>
    <row r="12" spans="1:6" ht="28.35" customHeight="1" x14ac:dyDescent="0.25">
      <c r="A12" s="139">
        <v>9</v>
      </c>
      <c r="B12" s="52"/>
      <c r="C12" s="173"/>
      <c r="D12" s="173"/>
      <c r="E12" s="173"/>
      <c r="F12" s="173"/>
    </row>
    <row r="13" spans="1:6" ht="28.35" customHeight="1" x14ac:dyDescent="0.25">
      <c r="A13" s="139">
        <v>10</v>
      </c>
      <c r="B13" s="52"/>
      <c r="C13" s="173"/>
      <c r="D13" s="173"/>
      <c r="E13" s="173"/>
      <c r="F13" s="173"/>
    </row>
    <row r="14" spans="1:6" ht="28.35" customHeight="1" x14ac:dyDescent="0.25">
      <c r="A14" s="139">
        <v>11</v>
      </c>
      <c r="B14" s="52"/>
      <c r="C14" s="173"/>
      <c r="D14" s="173"/>
      <c r="E14" s="173"/>
      <c r="F14" s="173"/>
    </row>
    <row r="15" spans="1:6" ht="28.35" customHeight="1" thickBot="1" x14ac:dyDescent="0.3">
      <c r="A15" s="140">
        <v>12</v>
      </c>
      <c r="B15" s="141"/>
      <c r="C15" s="300"/>
      <c r="D15" s="300"/>
      <c r="E15" s="300"/>
      <c r="F15" s="300"/>
    </row>
    <row r="16" spans="1:6" ht="27.75" customHeight="1" thickBot="1" x14ac:dyDescent="0.3">
      <c r="A16" s="142" t="s">
        <v>168</v>
      </c>
      <c r="B16" s="143"/>
      <c r="C16" s="301"/>
      <c r="D16" s="301"/>
      <c r="E16" s="301"/>
      <c r="F16" s="301"/>
    </row>
    <row r="17" spans="1:6" ht="27.75" customHeight="1" x14ac:dyDescent="0.25">
      <c r="A17" s="124"/>
      <c r="B17" s="127"/>
      <c r="C17" s="124"/>
      <c r="D17" s="124"/>
      <c r="E17" s="124"/>
      <c r="F17" s="124"/>
    </row>
    <row r="18" spans="1:6" ht="28.35" customHeight="1" x14ac:dyDescent="0.25">
      <c r="A18" s="18" t="s">
        <v>184</v>
      </c>
    </row>
    <row r="19" spans="1:6" ht="28.35" customHeight="1" x14ac:dyDescent="0.25">
      <c r="A19" s="18" t="s">
        <v>245</v>
      </c>
    </row>
    <row r="20" spans="1:6" ht="28.35" customHeight="1" x14ac:dyDescent="0.25">
      <c r="A20" s="18" t="s">
        <v>207</v>
      </c>
      <c r="C20" s="144"/>
      <c r="D20" s="18" t="s">
        <v>208</v>
      </c>
    </row>
    <row r="21" spans="1:6" ht="28.35" customHeight="1" thickBot="1" x14ac:dyDescent="0.3">
      <c r="A21" s="18" t="s">
        <v>169</v>
      </c>
    </row>
    <row r="22" spans="1:6" ht="28.35" customHeight="1" thickBot="1" x14ac:dyDescent="0.3">
      <c r="C22" s="145" t="s">
        <v>161</v>
      </c>
      <c r="D22" s="11" t="s">
        <v>162</v>
      </c>
      <c r="E22" s="11" t="s">
        <v>163</v>
      </c>
      <c r="F22" s="48" t="s">
        <v>164</v>
      </c>
    </row>
    <row r="23" spans="1:6" ht="28.35" customHeight="1" x14ac:dyDescent="0.25">
      <c r="C23" s="146"/>
      <c r="D23" s="147"/>
      <c r="E23" s="147" t="s">
        <v>244</v>
      </c>
      <c r="F23" s="148" t="s">
        <v>244</v>
      </c>
    </row>
    <row r="24" spans="1:6" ht="28.35" customHeight="1" x14ac:dyDescent="0.25">
      <c r="C24" s="139"/>
      <c r="D24" s="122"/>
      <c r="E24" s="147" t="s">
        <v>244</v>
      </c>
      <c r="F24" s="148" t="s">
        <v>244</v>
      </c>
    </row>
    <row r="25" spans="1:6" ht="28.35" customHeight="1" x14ac:dyDescent="0.25">
      <c r="C25" s="139"/>
      <c r="D25" s="122"/>
      <c r="E25" s="147" t="s">
        <v>244</v>
      </c>
      <c r="F25" s="148" t="s">
        <v>244</v>
      </c>
    </row>
    <row r="26" spans="1:6" ht="28.35" customHeight="1" x14ac:dyDescent="0.25">
      <c r="C26" s="139"/>
      <c r="D26" s="122"/>
      <c r="E26" s="147" t="s">
        <v>244</v>
      </c>
      <c r="F26" s="148" t="s">
        <v>244</v>
      </c>
    </row>
    <row r="27" spans="1:6" ht="28.35" customHeight="1" x14ac:dyDescent="0.25">
      <c r="C27" s="139"/>
      <c r="D27" s="122"/>
      <c r="E27" s="147" t="s">
        <v>244</v>
      </c>
      <c r="F27" s="148" t="s">
        <v>244</v>
      </c>
    </row>
    <row r="28" spans="1:6" ht="28.35" customHeight="1" x14ac:dyDescent="0.25">
      <c r="C28" s="139"/>
      <c r="D28" s="122"/>
      <c r="E28" s="147" t="s">
        <v>244</v>
      </c>
      <c r="F28" s="148" t="s">
        <v>244</v>
      </c>
    </row>
    <row r="29" spans="1:6" ht="28.35" customHeight="1" thickBot="1" x14ac:dyDescent="0.3">
      <c r="C29" s="298" t="s">
        <v>165</v>
      </c>
      <c r="D29" s="299"/>
      <c r="E29" s="216"/>
      <c r="F29" s="296"/>
    </row>
    <row r="30" spans="1:6" ht="28.35" customHeight="1" x14ac:dyDescent="0.25">
      <c r="C30" s="18"/>
      <c r="D30" s="297" t="s">
        <v>170</v>
      </c>
      <c r="E30" s="297"/>
    </row>
    <row r="31" spans="1:6" ht="28.35" customHeight="1" x14ac:dyDescent="0.25">
      <c r="A31" s="18" t="s">
        <v>173</v>
      </c>
    </row>
    <row r="32" spans="1:6" ht="28.35" customHeight="1" x14ac:dyDescent="0.25">
      <c r="A32" s="18" t="s">
        <v>171</v>
      </c>
    </row>
    <row r="33" spans="1:1" ht="28.35" customHeight="1" x14ac:dyDescent="0.25">
      <c r="A33" s="18" t="s">
        <v>172</v>
      </c>
    </row>
  </sheetData>
  <mergeCells count="17">
    <mergeCell ref="C16:F16"/>
    <mergeCell ref="C3:F3"/>
    <mergeCell ref="E29:F29"/>
    <mergeCell ref="D30:E30"/>
    <mergeCell ref="C4:F4"/>
    <mergeCell ref="C5:F5"/>
    <mergeCell ref="C6:F6"/>
    <mergeCell ref="C7:F7"/>
    <mergeCell ref="C8:F8"/>
    <mergeCell ref="C9:F9"/>
    <mergeCell ref="C10:F10"/>
    <mergeCell ref="C11:F11"/>
    <mergeCell ref="C29:D29"/>
    <mergeCell ref="C12:F12"/>
    <mergeCell ref="C13:F13"/>
    <mergeCell ref="C14:F14"/>
    <mergeCell ref="C15:F15"/>
  </mergeCells>
  <phoneticPr fontId="3" type="noConversion"/>
  <pageMargins left="0.7" right="0.7" top="0.75" bottom="0.75" header="0.3" footer="0.3"/>
  <pageSetup paperSize="9" scale="9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D2399601-833D-4535-8604-B8388EFA12AA}">
          <x14:formula1>
            <xm:f>總資料!A15:A23</xm:f>
          </x14:formula1>
          <xm:sqref>C20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2CE1E-9078-4616-A512-4B83793E16F5}">
  <sheetPr codeName="工作表7">
    <pageSetUpPr fitToPage="1"/>
  </sheetPr>
  <dimension ref="A1:D50"/>
  <sheetViews>
    <sheetView view="pageLayout" zoomScale="70" zoomScaleNormal="100" zoomScaleSheetLayoutView="115" zoomScalePageLayoutView="70" workbookViewId="0">
      <selection activeCell="E22" sqref="E22"/>
    </sheetView>
  </sheetViews>
  <sheetFormatPr defaultColWidth="8.88671875" defaultRowHeight="28.35" customHeight="1" x14ac:dyDescent="0.25"/>
  <cols>
    <col min="1" max="2" width="18.33203125" style="18" customWidth="1"/>
    <col min="3" max="4" width="17" style="18" customWidth="1"/>
    <col min="5" max="16384" width="8.88671875" style="18"/>
  </cols>
  <sheetData>
    <row r="1" spans="1:4" ht="28.35" customHeight="1" x14ac:dyDescent="0.25">
      <c r="A1" s="18" t="s">
        <v>189</v>
      </c>
    </row>
    <row r="2" spans="1:4" ht="28.35" customHeight="1" thickBot="1" x14ac:dyDescent="0.3">
      <c r="A2" s="18" t="s">
        <v>174</v>
      </c>
    </row>
    <row r="3" spans="1:4" ht="28.35" customHeight="1" x14ac:dyDescent="0.25">
      <c r="A3" s="302" t="s">
        <v>246</v>
      </c>
      <c r="B3" s="303"/>
      <c r="C3" s="303"/>
      <c r="D3" s="304"/>
    </row>
    <row r="4" spans="1:4" ht="28.35" customHeight="1" x14ac:dyDescent="0.25">
      <c r="A4" s="305" t="s">
        <v>211</v>
      </c>
      <c r="B4" s="306"/>
      <c r="C4" s="306"/>
      <c r="D4" s="307"/>
    </row>
    <row r="5" spans="1:4" ht="28.35" customHeight="1" x14ac:dyDescent="0.25">
      <c r="A5" s="314"/>
      <c r="B5" s="173"/>
      <c r="C5" s="173"/>
      <c r="D5" s="174"/>
    </row>
    <row r="6" spans="1:4" ht="28.35" customHeight="1" x14ac:dyDescent="0.25">
      <c r="A6" s="314"/>
      <c r="B6" s="173"/>
      <c r="C6" s="173"/>
      <c r="D6" s="174"/>
    </row>
    <row r="7" spans="1:4" ht="28.35" customHeight="1" x14ac:dyDescent="0.25">
      <c r="A7" s="314"/>
      <c r="B7" s="173"/>
      <c r="C7" s="173"/>
      <c r="D7" s="174"/>
    </row>
    <row r="8" spans="1:4" ht="28.35" customHeight="1" x14ac:dyDescent="0.25">
      <c r="A8" s="314"/>
      <c r="B8" s="173"/>
      <c r="C8" s="173"/>
      <c r="D8" s="174"/>
    </row>
    <row r="9" spans="1:4" ht="28.35" customHeight="1" x14ac:dyDescent="0.25">
      <c r="A9" s="314"/>
      <c r="B9" s="173"/>
      <c r="C9" s="173"/>
      <c r="D9" s="174"/>
    </row>
    <row r="10" spans="1:4" ht="28.35" customHeight="1" x14ac:dyDescent="0.25">
      <c r="A10" s="314"/>
      <c r="B10" s="173"/>
      <c r="C10" s="173"/>
      <c r="D10" s="174"/>
    </row>
    <row r="11" spans="1:4" ht="28.35" customHeight="1" x14ac:dyDescent="0.25">
      <c r="A11" s="314"/>
      <c r="B11" s="173"/>
      <c r="C11" s="173"/>
      <c r="D11" s="174"/>
    </row>
    <row r="12" spans="1:4" ht="28.35" customHeight="1" x14ac:dyDescent="0.25">
      <c r="A12" s="314"/>
      <c r="B12" s="173"/>
      <c r="C12" s="173"/>
      <c r="D12" s="174"/>
    </row>
    <row r="13" spans="1:4" ht="28.35" customHeight="1" x14ac:dyDescent="0.25">
      <c r="A13" s="308" t="s">
        <v>159</v>
      </c>
      <c r="B13" s="309"/>
      <c r="C13" s="309"/>
      <c r="D13" s="310"/>
    </row>
    <row r="14" spans="1:4" ht="28.35" customHeight="1" x14ac:dyDescent="0.25">
      <c r="A14" s="305" t="s">
        <v>211</v>
      </c>
      <c r="B14" s="306"/>
      <c r="C14" s="306"/>
      <c r="D14" s="307"/>
    </row>
    <row r="15" spans="1:4" ht="28.35" customHeight="1" x14ac:dyDescent="0.25">
      <c r="A15" s="314"/>
      <c r="B15" s="173"/>
      <c r="C15" s="173"/>
      <c r="D15" s="174"/>
    </row>
    <row r="16" spans="1:4" ht="28.35" customHeight="1" x14ac:dyDescent="0.25">
      <c r="A16" s="314"/>
      <c r="B16" s="173"/>
      <c r="C16" s="173"/>
      <c r="D16" s="174"/>
    </row>
    <row r="17" spans="1:4" ht="28.35" customHeight="1" x14ac:dyDescent="0.25">
      <c r="A17" s="314"/>
      <c r="B17" s="173"/>
      <c r="C17" s="173"/>
      <c r="D17" s="174"/>
    </row>
    <row r="18" spans="1:4" ht="28.35" customHeight="1" x14ac:dyDescent="0.25">
      <c r="A18" s="314"/>
      <c r="B18" s="173"/>
      <c r="C18" s="173"/>
      <c r="D18" s="174"/>
    </row>
    <row r="19" spans="1:4" ht="28.35" customHeight="1" x14ac:dyDescent="0.25">
      <c r="A19" s="314"/>
      <c r="B19" s="173"/>
      <c r="C19" s="173"/>
      <c r="D19" s="174"/>
    </row>
    <row r="20" spans="1:4" ht="28.35" customHeight="1" x14ac:dyDescent="0.25">
      <c r="A20" s="314"/>
      <c r="B20" s="173"/>
      <c r="C20" s="173"/>
      <c r="D20" s="174"/>
    </row>
    <row r="21" spans="1:4" ht="28.35" customHeight="1" x14ac:dyDescent="0.25">
      <c r="A21" s="314"/>
      <c r="B21" s="173"/>
      <c r="C21" s="173"/>
      <c r="D21" s="174"/>
    </row>
    <row r="22" spans="1:4" ht="28.35" customHeight="1" x14ac:dyDescent="0.25">
      <c r="A22" s="314"/>
      <c r="B22" s="173"/>
      <c r="C22" s="173"/>
      <c r="D22" s="174"/>
    </row>
    <row r="23" spans="1:4" ht="28.35" customHeight="1" x14ac:dyDescent="0.25">
      <c r="A23" s="314"/>
      <c r="B23" s="173"/>
      <c r="C23" s="173"/>
      <c r="D23" s="174"/>
    </row>
    <row r="24" spans="1:4" ht="28.35" customHeight="1" thickBot="1" x14ac:dyDescent="0.3">
      <c r="A24" s="315"/>
      <c r="B24" s="300"/>
      <c r="C24" s="300"/>
      <c r="D24" s="316"/>
    </row>
    <row r="25" spans="1:4" ht="28.35" customHeight="1" x14ac:dyDescent="0.25">
      <c r="A25" s="18" t="s">
        <v>175</v>
      </c>
    </row>
    <row r="26" spans="1:4" ht="28.35" customHeight="1" x14ac:dyDescent="0.25">
      <c r="A26" s="18" t="s">
        <v>182</v>
      </c>
    </row>
    <row r="27" spans="1:4" ht="28.35" customHeight="1" x14ac:dyDescent="0.25">
      <c r="A27" s="18" t="s">
        <v>248</v>
      </c>
    </row>
    <row r="28" spans="1:4" ht="28.35" customHeight="1" x14ac:dyDescent="0.25">
      <c r="A28" s="18" t="s">
        <v>249</v>
      </c>
    </row>
    <row r="29" spans="1:4" ht="28.35" customHeight="1" x14ac:dyDescent="0.25">
      <c r="A29" s="18" t="s">
        <v>160</v>
      </c>
    </row>
    <row r="30" spans="1:4" ht="28.35" customHeight="1" x14ac:dyDescent="0.25">
      <c r="A30" s="75" t="s">
        <v>161</v>
      </c>
      <c r="B30" s="75" t="s">
        <v>162</v>
      </c>
      <c r="C30" s="75" t="s">
        <v>163</v>
      </c>
      <c r="D30" s="75" t="s">
        <v>164</v>
      </c>
    </row>
    <row r="31" spans="1:4" ht="28.35" customHeight="1" x14ac:dyDescent="0.25">
      <c r="A31" s="128"/>
      <c r="B31" s="128"/>
      <c r="C31" s="149" t="s">
        <v>247</v>
      </c>
      <c r="D31" s="149" t="s">
        <v>247</v>
      </c>
    </row>
    <row r="32" spans="1:4" ht="28.35" customHeight="1" x14ac:dyDescent="0.25">
      <c r="A32" s="128"/>
      <c r="B32" s="128"/>
      <c r="C32" s="149" t="s">
        <v>247</v>
      </c>
      <c r="D32" s="149" t="s">
        <v>247</v>
      </c>
    </row>
    <row r="33" spans="1:4" ht="28.35" customHeight="1" x14ac:dyDescent="0.25">
      <c r="A33" s="128"/>
      <c r="B33" s="128"/>
      <c r="C33" s="149" t="s">
        <v>247</v>
      </c>
      <c r="D33" s="149" t="s">
        <v>247</v>
      </c>
    </row>
    <row r="34" spans="1:4" ht="28.35" customHeight="1" x14ac:dyDescent="0.25">
      <c r="A34" s="128"/>
      <c r="B34" s="128"/>
      <c r="C34" s="149" t="s">
        <v>247</v>
      </c>
      <c r="D34" s="149" t="s">
        <v>247</v>
      </c>
    </row>
    <row r="35" spans="1:4" ht="28.35" customHeight="1" x14ac:dyDescent="0.25">
      <c r="A35" s="128"/>
      <c r="B35" s="128"/>
      <c r="C35" s="149" t="s">
        <v>247</v>
      </c>
      <c r="D35" s="149" t="s">
        <v>247</v>
      </c>
    </row>
    <row r="36" spans="1:4" ht="28.35" customHeight="1" x14ac:dyDescent="0.25">
      <c r="A36" s="128"/>
      <c r="B36" s="128"/>
      <c r="C36" s="149" t="s">
        <v>247</v>
      </c>
      <c r="D36" s="149" t="s">
        <v>247</v>
      </c>
    </row>
    <row r="37" spans="1:4" ht="28.35" customHeight="1" x14ac:dyDescent="0.25">
      <c r="A37" s="128"/>
      <c r="B37" s="128"/>
      <c r="C37" s="149" t="s">
        <v>247</v>
      </c>
      <c r="D37" s="149" t="s">
        <v>247</v>
      </c>
    </row>
    <row r="38" spans="1:4" ht="28.35" customHeight="1" x14ac:dyDescent="0.25">
      <c r="A38" s="128"/>
      <c r="B38" s="128"/>
      <c r="C38" s="149" t="s">
        <v>247</v>
      </c>
      <c r="D38" s="149" t="s">
        <v>247</v>
      </c>
    </row>
    <row r="39" spans="1:4" ht="28.35" customHeight="1" x14ac:dyDescent="0.25">
      <c r="A39" s="128"/>
      <c r="B39" s="128"/>
      <c r="C39" s="149" t="s">
        <v>247</v>
      </c>
      <c r="D39" s="149" t="s">
        <v>247</v>
      </c>
    </row>
    <row r="40" spans="1:4" ht="28.35" customHeight="1" x14ac:dyDescent="0.25">
      <c r="A40" s="128"/>
      <c r="B40" s="128"/>
      <c r="C40" s="149" t="s">
        <v>247</v>
      </c>
      <c r="D40" s="149" t="s">
        <v>247</v>
      </c>
    </row>
    <row r="41" spans="1:4" ht="28.35" customHeight="1" x14ac:dyDescent="0.25">
      <c r="A41" s="128"/>
      <c r="B41" s="128"/>
      <c r="C41" s="149" t="s">
        <v>247</v>
      </c>
      <c r="D41" s="149" t="s">
        <v>247</v>
      </c>
    </row>
    <row r="42" spans="1:4" ht="28.35" customHeight="1" x14ac:dyDescent="0.25">
      <c r="A42" s="128"/>
      <c r="B42" s="128"/>
      <c r="C42" s="149" t="s">
        <v>247</v>
      </c>
      <c r="D42" s="149" t="s">
        <v>247</v>
      </c>
    </row>
    <row r="43" spans="1:4" ht="28.35" customHeight="1" x14ac:dyDescent="0.25">
      <c r="A43" s="128"/>
      <c r="B43" s="128"/>
      <c r="C43" s="149" t="s">
        <v>247</v>
      </c>
      <c r="D43" s="149" t="s">
        <v>247</v>
      </c>
    </row>
    <row r="44" spans="1:4" ht="28.35" customHeight="1" x14ac:dyDescent="0.25">
      <c r="A44" s="128"/>
      <c r="B44" s="128"/>
      <c r="C44" s="149" t="s">
        <v>247</v>
      </c>
      <c r="D44" s="149" t="s">
        <v>247</v>
      </c>
    </row>
    <row r="45" spans="1:4" ht="28.35" customHeight="1" x14ac:dyDescent="0.25">
      <c r="A45" s="128"/>
      <c r="B45" s="128"/>
      <c r="C45" s="149" t="s">
        <v>247</v>
      </c>
      <c r="D45" s="149" t="s">
        <v>247</v>
      </c>
    </row>
    <row r="46" spans="1:4" ht="28.35" customHeight="1" x14ac:dyDescent="0.25">
      <c r="A46" s="128"/>
      <c r="B46" s="128"/>
      <c r="C46" s="149" t="s">
        <v>247</v>
      </c>
      <c r="D46" s="149" t="s">
        <v>247</v>
      </c>
    </row>
    <row r="47" spans="1:4" ht="28.35" customHeight="1" x14ac:dyDescent="0.25">
      <c r="A47" s="311" t="s">
        <v>165</v>
      </c>
      <c r="B47" s="312"/>
      <c r="C47" s="313"/>
      <c r="D47" s="313"/>
    </row>
    <row r="48" spans="1:4" ht="28.35" customHeight="1" x14ac:dyDescent="0.25">
      <c r="A48" s="281" t="s">
        <v>176</v>
      </c>
      <c r="B48" s="281"/>
      <c r="C48" s="281"/>
      <c r="D48" s="281"/>
    </row>
    <row r="49" spans="1:1" ht="28.35" customHeight="1" x14ac:dyDescent="0.25">
      <c r="A49" s="18" t="s">
        <v>177</v>
      </c>
    </row>
    <row r="50" spans="1:1" ht="28.35" customHeight="1" x14ac:dyDescent="0.25">
      <c r="A50" s="18" t="s">
        <v>178</v>
      </c>
    </row>
  </sheetData>
  <mergeCells count="9">
    <mergeCell ref="A3:D3"/>
    <mergeCell ref="A4:D4"/>
    <mergeCell ref="A48:D48"/>
    <mergeCell ref="A13:D13"/>
    <mergeCell ref="A14:D14"/>
    <mergeCell ref="A47:B47"/>
    <mergeCell ref="C47:D47"/>
    <mergeCell ref="A5:D12"/>
    <mergeCell ref="A15:D24"/>
  </mergeCells>
  <phoneticPr fontId="3" type="noConversion"/>
  <pageMargins left="0.7" right="0.7" top="0.75" bottom="0.75" header="0.3" footer="0.3"/>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具名範圍</vt:lpstr>
      </vt:variant>
      <vt:variant>
        <vt:i4>2</vt:i4>
      </vt:variant>
    </vt:vector>
  </HeadingPairs>
  <TitlesOfParts>
    <vt:vector size="9" baseType="lpstr">
      <vt:lpstr>運轉申報書</vt:lpstr>
      <vt:lpstr>總資料</vt:lpstr>
      <vt:lpstr>附件一</vt:lpstr>
      <vt:lpstr>附件二</vt:lpstr>
      <vt:lpstr>附件三</vt:lpstr>
      <vt:lpstr>附件四</vt:lpstr>
      <vt:lpstr>附件五</vt:lpstr>
      <vt:lpstr>運轉申報書!_Hlk190301092</vt:lpstr>
      <vt:lpstr>附件三!Print_Area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d35093</dc:creator>
  <cp:lastModifiedBy>林鼎鈞-產業局-外部人員</cp:lastModifiedBy>
  <cp:lastPrinted>2025-12-16T01:38:17Z</cp:lastPrinted>
  <dcterms:created xsi:type="dcterms:W3CDTF">2025-02-08T03:03:35Z</dcterms:created>
  <dcterms:modified xsi:type="dcterms:W3CDTF">2026-01-06T00:38:31Z</dcterms:modified>
</cp:coreProperties>
</file>